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d.docs.live.net/944854300b0332ba/AKC RR/Operativo/AS/"/>
    </mc:Choice>
  </mc:AlternateContent>
  <xr:revisionPtr revIDLastSave="0" documentId="13_ncr:1_{659C73AA-1A3D-4CDA-B5D6-FE30A5D79BBA}" xr6:coauthVersionLast="47" xr6:coauthVersionMax="47" xr10:uidLastSave="{00000000-0000-0000-0000-000000000000}"/>
  <workbookProtection workbookAlgorithmName="SHA-512" workbookHashValue="wQMhlvkCvui8SYFMzoXd2pI6x7odtxe81nTeEVQX9ROWWKO6Egh7AKgRXSkdr/PkHL8FXuxNS/kAKWdwmO/UYw==" workbookSaltValue="dS/twg0DYDfCv1VWt1g+JA==" workbookSpinCount="100000" lockStructure="1"/>
  <bookViews>
    <workbookView xWindow="1140" yWindow="1140" windowWidth="16720" windowHeight="8680" activeTab="1" xr2:uid="{00000000-000D-0000-FFFF-FFFF00000000}"/>
  </bookViews>
  <sheets>
    <sheet name="Instrucciones" sheetId="8" r:id="rId1"/>
    <sheet name="Formulario" sheetId="9" r:id="rId2"/>
    <sheet name="valida-ci" sheetId="11" state="hidden" r:id="rId3"/>
    <sheet name="BDD" sheetId="10" state="hidden" r:id="rId4"/>
  </sheets>
  <definedNames>
    <definedName name="BD">BDD[VALOR]</definedName>
    <definedName name="op_1_07">BDD!#REF!</definedName>
    <definedName name="op_1_18">BDD!#REF!</definedName>
    <definedName name="op_1_19">BDD!$K$12:$O$12</definedName>
    <definedName name="op_1_20">BDD!#REF!</definedName>
    <definedName name="op_1_21">BDD!#REF!</definedName>
    <definedName name="op_1_22">BDD!#REF!</definedName>
    <definedName name="op_1_25">BDD!#REF!</definedName>
    <definedName name="op_1_26">BDD!$K$14:$T$14</definedName>
    <definedName name="op_2_18">BDD!#REF!</definedName>
    <definedName name="op_2_19">BDD!#REF!</definedName>
    <definedName name="op_2_30">BDD!$K$23:$P$23</definedName>
    <definedName name="op_3_18">BDD!#REF!</definedName>
    <definedName name="op_3_22">BDD!#REF!</definedName>
    <definedName name="op_3_26">BDD!#REF!</definedName>
    <definedName name="op_41_01">BDD!$K$38:$S$38</definedName>
    <definedName name="op_42_01">BDD!#REF!</definedName>
    <definedName name="op_44_01">BDD!$K$45:$T$45</definedName>
    <definedName name="op_52_01">BDD!#REF!</definedName>
    <definedName name="op_52_04">BDD!#REF!</definedName>
    <definedName name="op_52_05">BDD!#REF!</definedName>
    <definedName name="op_53_02">BDD!#REF!</definedName>
    <definedName name="op_53_04">BDD!#REF!</definedName>
    <definedName name="op_53_06">BDD!#REF!</definedName>
    <definedName name="op_53_08">BDD!#REF!</definedName>
    <definedName name="op_62_01">BDD!$K$59:$Q$59</definedName>
    <definedName name="op_62_07">BDD!#REF!</definedName>
    <definedName name="op_7_04">BDD!$K$66:$N$66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9" l="1"/>
  <c r="M15" i="11" l="1"/>
  <c r="H27" i="9"/>
  <c r="B43" i="9" l="1"/>
  <c r="G29" i="9"/>
  <c r="F47" i="9"/>
  <c r="H47" i="9"/>
  <c r="A37" i="9" l="1"/>
  <c r="I62" i="10" l="1"/>
  <c r="I60" i="10"/>
  <c r="A60" i="10"/>
  <c r="G60" i="10"/>
  <c r="H60" i="10"/>
  <c r="I29" i="10"/>
  <c r="I28" i="10"/>
  <c r="I27" i="10"/>
  <c r="A27" i="10"/>
  <c r="A28" i="10"/>
  <c r="A29" i="10"/>
  <c r="G27" i="10"/>
  <c r="G28" i="10"/>
  <c r="G29" i="10"/>
  <c r="H27" i="10"/>
  <c r="H28" i="10"/>
  <c r="H29" i="10"/>
  <c r="I16" i="10"/>
  <c r="I17" i="10"/>
  <c r="I15" i="10"/>
  <c r="A17" i="10"/>
  <c r="A16" i="10"/>
  <c r="A15" i="10"/>
  <c r="G15" i="10"/>
  <c r="G16" i="10"/>
  <c r="G17" i="10"/>
  <c r="H15" i="10"/>
  <c r="H16" i="10"/>
  <c r="H17" i="10"/>
  <c r="L12" i="11" l="1"/>
  <c r="A13" i="11"/>
  <c r="L1" i="11"/>
  <c r="A2" i="11"/>
  <c r="B13" i="11" l="1"/>
  <c r="B15" i="11" s="1"/>
  <c r="B16" i="11" s="1"/>
  <c r="K13" i="11"/>
  <c r="E13" i="11"/>
  <c r="E17" i="11" s="1"/>
  <c r="I13" i="11"/>
  <c r="I17" i="11" s="1"/>
  <c r="F13" i="11"/>
  <c r="F15" i="11" s="1"/>
  <c r="F16" i="11" s="1"/>
  <c r="J13" i="11"/>
  <c r="J15" i="11" s="1"/>
  <c r="J16" i="11" s="1"/>
  <c r="C13" i="11"/>
  <c r="C17" i="11" s="1"/>
  <c r="G13" i="11"/>
  <c r="G17" i="11" s="1"/>
  <c r="D13" i="11"/>
  <c r="D15" i="11" s="1"/>
  <c r="D16" i="11" s="1"/>
  <c r="H13" i="11"/>
  <c r="H15" i="11" s="1"/>
  <c r="H16" i="11" s="1"/>
  <c r="B2" i="11"/>
  <c r="B4" i="11" s="1"/>
  <c r="B5" i="11" s="1"/>
  <c r="E2" i="11"/>
  <c r="E6" i="11" s="1"/>
  <c r="I2" i="11"/>
  <c r="I6" i="11" s="1"/>
  <c r="D2" i="11"/>
  <c r="D4" i="11" s="1"/>
  <c r="D5" i="11" s="1"/>
  <c r="H2" i="11"/>
  <c r="H4" i="11" s="1"/>
  <c r="H5" i="11" s="1"/>
  <c r="F2" i="11"/>
  <c r="F4" i="11" s="1"/>
  <c r="F5" i="11" s="1"/>
  <c r="J2" i="11"/>
  <c r="J4" i="11" s="1"/>
  <c r="J5" i="11" s="1"/>
  <c r="C2" i="11"/>
  <c r="C6" i="11" s="1"/>
  <c r="G2" i="11"/>
  <c r="G6" i="11" s="1"/>
  <c r="K2" i="11"/>
  <c r="L25" i="9"/>
  <c r="I58" i="10"/>
  <c r="I57" i="10"/>
  <c r="I56" i="10"/>
  <c r="I55" i="10"/>
  <c r="I54" i="10"/>
  <c r="I53" i="10"/>
  <c r="I52" i="10"/>
  <c r="I51" i="10"/>
  <c r="A51" i="10"/>
  <c r="A52" i="10"/>
  <c r="A53" i="10"/>
  <c r="A54" i="10"/>
  <c r="A55" i="10"/>
  <c r="A56" i="10"/>
  <c r="A57" i="10"/>
  <c r="G51" i="10"/>
  <c r="G52" i="10"/>
  <c r="G53" i="10"/>
  <c r="G54" i="10"/>
  <c r="G55" i="10"/>
  <c r="G56" i="10"/>
  <c r="G57" i="10"/>
  <c r="H51" i="10"/>
  <c r="H52" i="10"/>
  <c r="H53" i="10"/>
  <c r="H54" i="10"/>
  <c r="H55" i="10"/>
  <c r="H56" i="10"/>
  <c r="H57" i="10"/>
  <c r="K5" i="11" l="1"/>
  <c r="K16" i="11"/>
  <c r="K17" i="11"/>
  <c r="K6" i="11"/>
  <c r="I22" i="10"/>
  <c r="H22" i="10"/>
  <c r="G22" i="10"/>
  <c r="A22" i="10"/>
  <c r="K7" i="11" l="1"/>
  <c r="K8" i="11" s="1"/>
  <c r="K9" i="11" s="1"/>
  <c r="M9" i="11" s="1"/>
  <c r="K18" i="11"/>
  <c r="K19" i="11" s="1"/>
  <c r="K10" i="11" l="1"/>
  <c r="K20" i="11"/>
  <c r="M20" i="11" s="1"/>
  <c r="I61" i="10"/>
  <c r="I59" i="10"/>
  <c r="A62" i="10"/>
  <c r="A61" i="10"/>
  <c r="A59" i="10"/>
  <c r="G59" i="10"/>
  <c r="G61" i="10"/>
  <c r="G62" i="10"/>
  <c r="H59" i="10"/>
  <c r="H61" i="10"/>
  <c r="H62" i="10"/>
  <c r="K21" i="11" l="1"/>
  <c r="I26" i="10"/>
  <c r="I25" i="10"/>
  <c r="A26" i="10"/>
  <c r="A25" i="10"/>
  <c r="G26" i="10"/>
  <c r="H25" i="10"/>
  <c r="H26" i="10"/>
  <c r="I24" i="10"/>
  <c r="I23" i="10" l="1"/>
  <c r="I71" i="10" l="1"/>
  <c r="I69" i="10"/>
  <c r="I68" i="10"/>
  <c r="A68" i="10"/>
  <c r="G68" i="10"/>
  <c r="H68" i="10"/>
  <c r="A71" i="10" l="1"/>
  <c r="G71" i="10"/>
  <c r="H71" i="10"/>
  <c r="H40" i="9"/>
  <c r="H46" i="9"/>
  <c r="A70" i="10"/>
  <c r="A69" i="10"/>
  <c r="G70" i="10"/>
  <c r="H70" i="10"/>
  <c r="G69" i="10"/>
  <c r="H69" i="10"/>
  <c r="F46" i="9"/>
  <c r="I67" i="10" l="1"/>
  <c r="I66" i="10"/>
  <c r="I65" i="10"/>
  <c r="I64" i="10"/>
  <c r="I63" i="10"/>
  <c r="I50" i="10"/>
  <c r="I49" i="10"/>
  <c r="I48" i="10"/>
  <c r="I47" i="10"/>
  <c r="I46" i="10"/>
  <c r="I45" i="10"/>
  <c r="I44" i="10"/>
  <c r="I43" i="10"/>
  <c r="I42" i="10"/>
  <c r="I41" i="10"/>
  <c r="I40" i="10"/>
  <c r="I39" i="10"/>
  <c r="I38" i="10"/>
  <c r="I37" i="10"/>
  <c r="I36" i="10"/>
  <c r="I35" i="10"/>
  <c r="I34" i="10"/>
  <c r="I33" i="10"/>
  <c r="I32" i="10"/>
  <c r="I31" i="10"/>
  <c r="I30" i="10"/>
  <c r="I21" i="10"/>
  <c r="I20" i="10"/>
  <c r="I19" i="10"/>
  <c r="I18" i="10"/>
  <c r="I14" i="10"/>
  <c r="I13" i="10"/>
  <c r="I12" i="10"/>
  <c r="I11" i="10"/>
  <c r="I10" i="10"/>
  <c r="I9" i="10"/>
  <c r="I8" i="10"/>
  <c r="I7" i="10"/>
  <c r="I6" i="10"/>
  <c r="I5" i="10"/>
  <c r="I4" i="10"/>
  <c r="I3" i="10"/>
  <c r="I2" i="10"/>
  <c r="H67" i="10" l="1"/>
  <c r="G67" i="10"/>
  <c r="H66" i="10"/>
  <c r="G66" i="10"/>
  <c r="H65" i="10"/>
  <c r="G65" i="10"/>
  <c r="H64" i="10"/>
  <c r="G64" i="10"/>
  <c r="H63" i="10"/>
  <c r="G63" i="10"/>
  <c r="H58" i="10"/>
  <c r="G58" i="10"/>
  <c r="H50" i="10"/>
  <c r="G50" i="10"/>
  <c r="H49" i="10"/>
  <c r="G49" i="10"/>
  <c r="H48" i="10"/>
  <c r="G48" i="10"/>
  <c r="H47" i="10"/>
  <c r="G47" i="10"/>
  <c r="H46" i="10"/>
  <c r="G46" i="10"/>
  <c r="H45" i="10"/>
  <c r="G45" i="10"/>
  <c r="H44" i="10"/>
  <c r="G44" i="10"/>
  <c r="H43" i="10"/>
  <c r="G43" i="10"/>
  <c r="H42" i="10"/>
  <c r="G42" i="10"/>
  <c r="H41" i="10"/>
  <c r="G41" i="10"/>
  <c r="H40" i="10"/>
  <c r="G40" i="10"/>
  <c r="H39" i="10"/>
  <c r="G39" i="10"/>
  <c r="H38" i="10"/>
  <c r="G38" i="10"/>
  <c r="H37" i="10"/>
  <c r="G37" i="10"/>
  <c r="H36" i="10"/>
  <c r="G36" i="10"/>
  <c r="H35" i="10"/>
  <c r="G35" i="10"/>
  <c r="H34" i="10"/>
  <c r="G34" i="10"/>
  <c r="H33" i="10"/>
  <c r="G33" i="10"/>
  <c r="H32" i="10"/>
  <c r="G32" i="10"/>
  <c r="H31" i="10"/>
  <c r="G31" i="10"/>
  <c r="H30" i="10"/>
  <c r="G30" i="10"/>
  <c r="H23" i="10"/>
  <c r="G23" i="10"/>
  <c r="H24" i="10"/>
  <c r="G24" i="10"/>
  <c r="H21" i="10"/>
  <c r="G21" i="10"/>
  <c r="H20" i="10"/>
  <c r="G20" i="10"/>
  <c r="H19" i="10"/>
  <c r="G19" i="10"/>
  <c r="H18" i="10"/>
  <c r="G18" i="10"/>
  <c r="H14" i="10"/>
  <c r="G14" i="10"/>
  <c r="H13" i="10"/>
  <c r="G13" i="10"/>
  <c r="H12" i="10"/>
  <c r="G12" i="10"/>
  <c r="H11" i="10"/>
  <c r="G11" i="10"/>
  <c r="H10" i="10"/>
  <c r="G10" i="10"/>
  <c r="H9" i="10"/>
  <c r="G9" i="10"/>
  <c r="H8" i="10"/>
  <c r="G8" i="10"/>
  <c r="H7" i="10"/>
  <c r="G7" i="10"/>
  <c r="H6" i="10"/>
  <c r="G6" i="10"/>
  <c r="H5" i="10"/>
  <c r="G5" i="10"/>
  <c r="H4" i="10"/>
  <c r="G4" i="10"/>
  <c r="H3" i="10"/>
  <c r="G3" i="10"/>
  <c r="H2" i="10"/>
  <c r="G2" i="10"/>
  <c r="A66" i="10"/>
  <c r="A65" i="10"/>
  <c r="A64" i="10"/>
  <c r="A63" i="10"/>
  <c r="A58" i="10"/>
  <c r="A50" i="10"/>
  <c r="A49" i="10"/>
  <c r="A48" i="10"/>
  <c r="A47" i="10"/>
  <c r="A46" i="10"/>
  <c r="A45" i="10"/>
  <c r="A44" i="10"/>
  <c r="A43" i="10"/>
  <c r="A42" i="10"/>
  <c r="A41" i="10"/>
  <c r="A40" i="10"/>
  <c r="A39" i="10"/>
  <c r="A38" i="10"/>
  <c r="A37" i="10"/>
  <c r="A36" i="10"/>
  <c r="A35" i="10"/>
  <c r="A34" i="10"/>
  <c r="A33" i="10"/>
  <c r="A32" i="10"/>
  <c r="A31" i="10"/>
  <c r="A30" i="10"/>
  <c r="A23" i="10"/>
  <c r="A24" i="10"/>
  <c r="A21" i="10"/>
  <c r="A20" i="10"/>
  <c r="A19" i="10"/>
  <c r="A18" i="10"/>
  <c r="A14" i="10"/>
  <c r="A13" i="10"/>
  <c r="A12" i="10"/>
  <c r="A11" i="10"/>
  <c r="A10" i="10"/>
  <c r="A9" i="10"/>
  <c r="A8" i="10"/>
  <c r="A7" i="10"/>
  <c r="A6" i="10"/>
  <c r="A5" i="10"/>
  <c r="A4" i="10"/>
  <c r="A3" i="10"/>
  <c r="A2" i="10"/>
  <c r="A67" i="10" l="1"/>
  <c r="G25" i="10" l="1"/>
</calcChain>
</file>

<file path=xl/sharedStrings.xml><?xml version="1.0" encoding="utf-8"?>
<sst xmlns="http://schemas.openxmlformats.org/spreadsheetml/2006/main" count="485" uniqueCount="302">
  <si>
    <t>Ciudad</t>
  </si>
  <si>
    <t>Calle principal:</t>
  </si>
  <si>
    <t>Fecha</t>
  </si>
  <si>
    <t>Agricultura, ganadería y afines</t>
  </si>
  <si>
    <t>Policías, militares u otros miembros de la fuerza pública</t>
  </si>
  <si>
    <t>Periodistas y comunicadores</t>
  </si>
  <si>
    <t>Derecho</t>
  </si>
  <si>
    <t>Remesas del exterior</t>
  </si>
  <si>
    <t>Ciencias de la educación</t>
  </si>
  <si>
    <t>Jubilado</t>
  </si>
  <si>
    <t>Profesional de la salud (médicos, biólogos, veterinarios…)</t>
  </si>
  <si>
    <t>Unión libre</t>
  </si>
  <si>
    <t>Rentista</t>
  </si>
  <si>
    <t>Ciencias sociales</t>
  </si>
  <si>
    <t>Divorciado/a</t>
  </si>
  <si>
    <t>Independiente</t>
  </si>
  <si>
    <t>Arquitectura y afines</t>
  </si>
  <si>
    <t>Viudo/a</t>
  </si>
  <si>
    <t>Departamento</t>
  </si>
  <si>
    <t>Ingeniería y ciencias exactas</t>
  </si>
  <si>
    <t>Casado/a</t>
  </si>
  <si>
    <t>Casa</t>
  </si>
  <si>
    <t>Ciencias administrativas y económicas</t>
  </si>
  <si>
    <t>Soltero/a</t>
  </si>
  <si>
    <t>Agente de Bienes Raíces</t>
  </si>
  <si>
    <t>Inmobiliaria</t>
  </si>
  <si>
    <t>Constructora</t>
  </si>
  <si>
    <t>Oficina</t>
  </si>
  <si>
    <t>Local comercial</t>
  </si>
  <si>
    <t>VALOR</t>
  </si>
  <si>
    <t>INSTRUCCIONES PARA LLENAR EL FORMULARIO</t>
  </si>
  <si>
    <t>Para facilidad de trabajo, puede ajustar el tamaño de visualización del formulario, agrandando o achicando las casillas y textos. Para ello, diríjase a la parte inferior derecha de la ventana, donde encontrará una barra de selección y los símbolos “+” (más) y “-” (menos).</t>
  </si>
  <si>
    <t>Ingrese las fechas conforme la configuración de su sistema. La información será posteriormente visualizada en pantalla en formato dd/mmm/aaaa como se ve en la imagen de abajo. Por favor verifique que esté correcta y si es necesario rectifíquela.</t>
  </si>
  <si>
    <t>Si ingresa datos de forma incorrecta o inconsistente, el sistema mostrará un mensaje de error o advertencia, respectivamente. En algunos casos le permitirá ingresar la información de esa forma (asegúrese de ello y presione “si” en el mensaje de advertencia), en otros no se podrá ingresar los datos a menos que cumplan con los criterios requeridos (mensaje de error).</t>
  </si>
  <si>
    <t>Algunos datos deben ser ingresados de forma estandarizada, por lo que en lugar de escribir la información, deberá seleccionarla de una lista. En estos casos, visualizará a la derecha de la casilla un recuadro con una pequeña flecha hacia abajo. Haga clic allí y se mostrará una lista desplegable. Elija la opción que corresponda.</t>
  </si>
  <si>
    <t>Una vez completo el formulario deberá imprimirlo y firmarlo. Al pie del formulario, automáticamente se llenará la información de nombres y número de cédula o pasaporte del solicitante y su cónyuge, si corresponde.</t>
  </si>
  <si>
    <t>Propietario del inmueble</t>
  </si>
  <si>
    <t>Primer Nombre:</t>
  </si>
  <si>
    <t>Segundo Nombre:</t>
  </si>
  <si>
    <t>Primer Apellido:</t>
  </si>
  <si>
    <t>Segundo Apellido:</t>
  </si>
  <si>
    <t>Email personal:</t>
  </si>
  <si>
    <t>Teléfono celular:</t>
  </si>
  <si>
    <t>Cédula:</t>
  </si>
  <si>
    <t>Código Dactilar:</t>
  </si>
  <si>
    <t>Fecha de Nacimiento:</t>
  </si>
  <si>
    <t>Estado civil:</t>
  </si>
  <si>
    <t>Número:</t>
  </si>
  <si>
    <t>Calle Secundaria:</t>
  </si>
  <si>
    <t>Ciudad:</t>
  </si>
  <si>
    <t>Tipo de actividad:</t>
  </si>
  <si>
    <t>Nombre de la empresa:</t>
  </si>
  <si>
    <t>Cargo actual:</t>
  </si>
  <si>
    <t>Fecha de ingreso:</t>
  </si>
  <si>
    <t>Correo electrónico:</t>
  </si>
  <si>
    <t>Profesión u Ocupación:</t>
  </si>
  <si>
    <t>01-</t>
  </si>
  <si>
    <t>02-</t>
  </si>
  <si>
    <t>03-</t>
  </si>
  <si>
    <t>04-</t>
  </si>
  <si>
    <t>05-</t>
  </si>
  <si>
    <t>06-</t>
  </si>
  <si>
    <t>07-</t>
  </si>
  <si>
    <t>08-</t>
  </si>
  <si>
    <t>09-</t>
  </si>
  <si>
    <t>10-</t>
  </si>
  <si>
    <t>11-</t>
  </si>
  <si>
    <t>16-</t>
  </si>
  <si>
    <t>19-</t>
  </si>
  <si>
    <t>24-</t>
  </si>
  <si>
    <t>26-</t>
  </si>
  <si>
    <t>30-</t>
  </si>
  <si>
    <t>31-</t>
  </si>
  <si>
    <t>32-</t>
  </si>
  <si>
    <t>33-</t>
  </si>
  <si>
    <t>nombre</t>
  </si>
  <si>
    <t>numero</t>
  </si>
  <si>
    <t>calle-secundaria</t>
  </si>
  <si>
    <t>telefono</t>
  </si>
  <si>
    <t>celular</t>
  </si>
  <si>
    <t>otra-info-</t>
  </si>
  <si>
    <t>entregar-a</t>
  </si>
  <si>
    <t>email</t>
  </si>
  <si>
    <t>tipo</t>
  </si>
  <si>
    <t>quien-refiere</t>
  </si>
  <si>
    <t>independiente-</t>
  </si>
  <si>
    <t>conyuge-</t>
  </si>
  <si>
    <t>511-</t>
  </si>
  <si>
    <t>dependiente-</t>
  </si>
  <si>
    <t>44-</t>
  </si>
  <si>
    <t>trabajoconyuge-</t>
  </si>
  <si>
    <t>42-</t>
  </si>
  <si>
    <t>cargo</t>
  </si>
  <si>
    <t>ingreso</t>
  </si>
  <si>
    <t>tipo-actividad-</t>
  </si>
  <si>
    <t>tiempo-actividad-</t>
  </si>
  <si>
    <t>41-</t>
  </si>
  <si>
    <t>3-</t>
  </si>
  <si>
    <t>2-</t>
  </si>
  <si>
    <t>1-</t>
  </si>
  <si>
    <t>nombre-1</t>
  </si>
  <si>
    <t>nombre-2</t>
  </si>
  <si>
    <t>apellido-1</t>
  </si>
  <si>
    <t>apellido-2</t>
  </si>
  <si>
    <t>cedula</t>
  </si>
  <si>
    <t>codigo-dactilar</t>
  </si>
  <si>
    <t>pasaporte</t>
  </si>
  <si>
    <t>fecha-nacimiento</t>
  </si>
  <si>
    <t>estado-civil</t>
  </si>
  <si>
    <t>numero-cargas</t>
  </si>
  <si>
    <t>profesion</t>
  </si>
  <si>
    <t>calle-principal</t>
  </si>
  <si>
    <t>ciudad</t>
  </si>
  <si>
    <t>tipo-actividad</t>
  </si>
  <si>
    <t>nombre-empresa</t>
  </si>
  <si>
    <t>total-ingresos</t>
  </si>
  <si>
    <t>total-egresos</t>
  </si>
  <si>
    <t>COMPLETO</t>
  </si>
  <si>
    <t>GRUPO</t>
  </si>
  <si>
    <t>NUMERO</t>
  </si>
  <si>
    <t>SEGMENTO1</t>
  </si>
  <si>
    <t>SEGMENTO2</t>
  </si>
  <si>
    <t>SEGMENTO3</t>
  </si>
  <si>
    <t>COD1</t>
  </si>
  <si>
    <t>COD2</t>
  </si>
  <si>
    <t>49-</t>
  </si>
  <si>
    <t>99-</t>
  </si>
  <si>
    <t>98-</t>
  </si>
  <si>
    <t>7-</t>
  </si>
  <si>
    <t>tipo-inmueble</t>
  </si>
  <si>
    <t>Opción 1</t>
  </si>
  <si>
    <t>Opción 2</t>
  </si>
  <si>
    <t>Opción 3</t>
  </si>
  <si>
    <t>Opción 4</t>
  </si>
  <si>
    <t>Opción 5</t>
  </si>
  <si>
    <t>Opción 6</t>
  </si>
  <si>
    <t>Opción 7</t>
  </si>
  <si>
    <t>Opción 8</t>
  </si>
  <si>
    <t>Opción 9</t>
  </si>
  <si>
    <t>Empleado privado con contrato fijo</t>
  </si>
  <si>
    <t>Empleado privado con contrato temporal</t>
  </si>
  <si>
    <t>Empleado público con nombramiento o contrato fijo</t>
  </si>
  <si>
    <t>Empleado público con contrato temporal</t>
  </si>
  <si>
    <t>Quehaceres domésticos</t>
  </si>
  <si>
    <t>No trabaja / sin ingresos</t>
  </si>
  <si>
    <t>Opción 10</t>
  </si>
  <si>
    <t>Opción 11</t>
  </si>
  <si>
    <t>Opción 12</t>
  </si>
  <si>
    <t>Opción 13</t>
  </si>
  <si>
    <t>Opción 14</t>
  </si>
  <si>
    <t>Opción 15</t>
  </si>
  <si>
    <t>Opción 16</t>
  </si>
  <si>
    <t>fecha</t>
  </si>
  <si>
    <t>Firma del Solicitante</t>
  </si>
  <si>
    <t>97-</t>
  </si>
  <si>
    <t>tipo-solicitud</t>
  </si>
  <si>
    <t>96-</t>
  </si>
  <si>
    <t>versión-formulario</t>
  </si>
  <si>
    <t>Nombre de su arrendador actual o último:</t>
  </si>
  <si>
    <t>Tiempo en la actividad (años):</t>
  </si>
  <si>
    <t>tipo-de-vivienda</t>
  </si>
  <si>
    <t>arrendador-actual-</t>
  </si>
  <si>
    <t>motivo-cambio-residencia</t>
  </si>
  <si>
    <t>62-</t>
  </si>
  <si>
    <t>arriendo-</t>
  </si>
  <si>
    <t>valor-arriendo</t>
  </si>
  <si>
    <t>Nuestros servicios inician con un Análisis de información personal, financiera y crediticia, para lo cual deberá proporcionarnos su información así como autorizarnos el acceso a información externa como su información crediticia.</t>
  </si>
  <si>
    <t>En el caso de que trabaje en su ordenador, al ser un archivo que descargará de Internet, al abrirlo visualizará un mensaje de advertencia. Nuestro servidor es seguro y nuestros archivos han sido revisados y no contienen amenazas, pero si desea tener mayor seguridad puede revisarlos con su software antivirus. Como va a ingresar información, debe habilitar la edición del documento presionando en el botón correspondiente.</t>
  </si>
  <si>
    <t>Pasaporte número:</t>
  </si>
  <si>
    <t>Loft</t>
  </si>
  <si>
    <t>Dúplex</t>
  </si>
  <si>
    <t>V5.0.1</t>
  </si>
  <si>
    <t>V5.0.2</t>
  </si>
  <si>
    <t>Notas de la versión</t>
  </si>
  <si>
    <t>V5.0</t>
  </si>
  <si>
    <t>Se renueva totalmente la estructura de trabajo, organizando los campos por categorías, subcategorías y preguntas, nombrando las celdas para fácil ubicación</t>
  </si>
  <si>
    <t>Se elimina campos, dejando estrictamente lo necesario</t>
  </si>
  <si>
    <t>Se simplifica más todavía, quitando otros campos</t>
  </si>
  <si>
    <t>Se especifica que son datos personales DEL INQUILINO</t>
  </si>
  <si>
    <t>Se elimina la referencia familiar</t>
  </si>
  <si>
    <t>Se oculta los numerales de las secciones</t>
  </si>
  <si>
    <r>
      <t xml:space="preserve">Para que no tenga que enviarnos una copia de su cédula de identidad, requerimos ingrese en el formulario su </t>
    </r>
    <r>
      <rPr>
        <b/>
        <sz val="11"/>
        <color theme="1"/>
        <rFont val="Calibri"/>
        <family val="2"/>
        <scheme val="minor"/>
      </rPr>
      <t>código dactilar</t>
    </r>
    <r>
      <rPr>
        <sz val="11"/>
        <color theme="1"/>
        <rFont val="Calibri"/>
        <family val="2"/>
        <scheme val="minor"/>
      </rPr>
      <t xml:space="preserve">.  Este código está compuesto por 10 dígitos en donde el primero y el sexto son letras. Se encuentra en el reverso de la cédula de identidad, en la parte superior derecha, como se muestra continuación. Nota: el código debe ser de su cédula actual, la más reciente que ha obtenido.  
</t>
    </r>
    <r>
      <rPr>
        <b/>
        <sz val="11"/>
        <color theme="1"/>
        <rFont val="Calibri"/>
        <family val="2"/>
        <scheme val="minor"/>
      </rPr>
      <t xml:space="preserve">IMPORTANTE!  </t>
    </r>
    <r>
      <rPr>
        <sz val="11"/>
        <color theme="1"/>
        <rFont val="Calibri"/>
        <family val="2"/>
        <scheme val="minor"/>
      </rPr>
      <t xml:space="preserve"> Si su cédula es de las antigüas (como la indicada en la imagen de la primera fila a la derecha, requeriremos adjunte a su solicitud un escaneo o fotografía de su cédula, por ambos lados.</t>
    </r>
  </si>
  <si>
    <t>V5.0.3</t>
  </si>
  <si>
    <t>Teléfono de su arrendador:</t>
  </si>
  <si>
    <t>Valor arriendo actual:</t>
  </si>
  <si>
    <t>20-</t>
  </si>
  <si>
    <t>dividendo-arriendo</t>
  </si>
  <si>
    <t>Se incrementa el campo valor del arriendo actual</t>
  </si>
  <si>
    <t>Se coloca el logo de AS como principal para el formulario</t>
  </si>
  <si>
    <t>Se elimina información de bancos y tarjetas de crédito y algunos datos del cónyuge</t>
  </si>
  <si>
    <t>Se uniformiza tipos de vivienda entre la actual y lo que quiere arrendar</t>
  </si>
  <si>
    <t>Educación:</t>
  </si>
  <si>
    <t>Servicios Básicos:</t>
  </si>
  <si>
    <t>Vestimenta:</t>
  </si>
  <si>
    <t>Otros:</t>
  </si>
  <si>
    <t>51-</t>
  </si>
  <si>
    <t>alimentacion</t>
  </si>
  <si>
    <t>52-</t>
  </si>
  <si>
    <t>servicios-basicos</t>
  </si>
  <si>
    <t>53-</t>
  </si>
  <si>
    <t>arriendo</t>
  </si>
  <si>
    <t>54-</t>
  </si>
  <si>
    <t>educacion</t>
  </si>
  <si>
    <t>55-</t>
  </si>
  <si>
    <t>vestimenta</t>
  </si>
  <si>
    <t>56-</t>
  </si>
  <si>
    <t>salud</t>
  </si>
  <si>
    <t>60-</t>
  </si>
  <si>
    <t>otros-egresos</t>
  </si>
  <si>
    <t/>
  </si>
  <si>
    <t>V5.1.0</t>
  </si>
  <si>
    <t>Se elimina información de cónyuge considerada no útil (profesión y nivel de estudios)</t>
  </si>
  <si>
    <t>Campo valor de arriendo a pagar se hace obligatorio</t>
  </si>
  <si>
    <t>Se abre detalle de gastos familiares mensuales para mejorar el análisis de capacidad de pago</t>
  </si>
  <si>
    <t>Se ajusta alineación de los textos de actividad económica (los números de sección se pasan al final)</t>
  </si>
  <si>
    <t>Se quita antigüedad y número de estacionamientos del inmueble a arrendar</t>
  </si>
  <si>
    <t>Se ajusta "datos del aplicante" no del inquilino</t>
  </si>
  <si>
    <t>Se oculta datos del arrendador actual</t>
  </si>
  <si>
    <t>PASO 1</t>
  </si>
  <si>
    <t>PASO 2</t>
  </si>
  <si>
    <t>PASO 3</t>
  </si>
  <si>
    <t>PASO 4</t>
  </si>
  <si>
    <t>PASO 5</t>
  </si>
  <si>
    <t>RESULTADO</t>
  </si>
  <si>
    <t>Se mejora validaciones de la cédula con el algoritmo de la DIGERCIC</t>
  </si>
  <si>
    <t>Se coloca  colores de AS</t>
  </si>
  <si>
    <t>SOLICITUD DE ANALISIS ARRIENDO SEGURO</t>
  </si>
  <si>
    <t>DATOS DEL INMUEBLE ARRENDADO ACTUALMENTE</t>
  </si>
  <si>
    <t>Tipo de inmueble:</t>
  </si>
  <si>
    <t>Arrendada hasta:</t>
  </si>
  <si>
    <t>Correo electrónico de su arrendador:</t>
  </si>
  <si>
    <t>DATOS PERSONALES DEL APLICANTE</t>
  </si>
  <si>
    <t>DATOS DEL CONYUGE</t>
  </si>
  <si>
    <t>ACTIVIDAD ECONOMICA DEL APLICANTE</t>
  </si>
  <si>
    <t>ACTIVIDAD COMO EMPLEADO / DEPENDIENTE</t>
  </si>
  <si>
    <t>ACTIVIDAD COMO INDEPENDIENTE</t>
  </si>
  <si>
    <t>RELACION LABORAL DEL CONYUGE</t>
  </si>
  <si>
    <t>Cargo actual cónyuge:</t>
  </si>
  <si>
    <t>INGRESOS Y GASTOS FAMILIARES MENSUALES</t>
  </si>
  <si>
    <t>Total Ingresos (familiares, mensuales):</t>
  </si>
  <si>
    <t>INFORMACION DEL INMUEBLE QUE SE DESEA ARRENDAR</t>
  </si>
  <si>
    <t>Plazo deseado de arriendo (meses):</t>
  </si>
  <si>
    <t>Fecha tentativa mudanza:</t>
  </si>
  <si>
    <t>INFORMACION COMPLEMENTARIA</t>
  </si>
  <si>
    <t>V6.0</t>
  </si>
  <si>
    <t>Rediseño del formulario enfocándo en el nuevo servicio a ofrecer</t>
  </si>
  <si>
    <t>Se coloca nuevo logo y colores</t>
  </si>
  <si>
    <t>Menores de edad:</t>
  </si>
  <si>
    <t>Mascotas, cantidad:</t>
  </si>
  <si>
    <t>Teléfono de la oficina:</t>
  </si>
  <si>
    <t>Tipo de inmueble a arrendar:</t>
  </si>
  <si>
    <t>Número de personas a ocupar el inmueble:  Adultos:</t>
  </si>
  <si>
    <t>Número cargas familiares:</t>
  </si>
  <si>
    <t>27-</t>
  </si>
  <si>
    <t>28-</t>
  </si>
  <si>
    <t>29-</t>
  </si>
  <si>
    <t>menores-edad</t>
  </si>
  <si>
    <t>mascotas</t>
  </si>
  <si>
    <t>adultos</t>
  </si>
  <si>
    <t>34-</t>
  </si>
  <si>
    <t>35-</t>
  </si>
  <si>
    <t>arrendada-desde</t>
  </si>
  <si>
    <t>arrendada-hasta</t>
  </si>
  <si>
    <t>36-</t>
  </si>
  <si>
    <t>correo</t>
  </si>
  <si>
    <t>plazo</t>
  </si>
  <si>
    <t>fecha-mudanza</t>
  </si>
  <si>
    <t>AS</t>
  </si>
  <si>
    <t>DECLARACION:  Declaro(amos) y me(nos) responsabilizo(amos) de que la información contenida en esta solicitud es correcta. Estoy(estamos) notificado(s) de que podrá requerirse información adicional para validar los datos declarados en este formulario.</t>
  </si>
  <si>
    <t>V6.1</t>
  </si>
  <si>
    <t>Para poder brindarle resultados lo más acertados posible es importante que llene toda la información necesaria y que esta sea precisa y actual; en algunos casos requeriremos también que nos proporcione información adicional para realizar el cálculo de su capacidad de pago.</t>
  </si>
  <si>
    <t>El documento está protegido para asegurar su integridad y la exactitud de la información. Solamente podrá ingresar información en las celdas resaltadas en celeste. Hay celdas que no pueden quedar vacías por lo que si la información no aplica a su caso, deberá ingresar “N/A” (no aplica) o ingresar el valor cero (0).</t>
  </si>
  <si>
    <t>Al seleccionar ciertas delcas visualizará un recuadro amarillo con información de ayuda y guía sobre los datos que debe ingresar y el formato de entrada, cuando corresponda.</t>
  </si>
  <si>
    <t>El formulario está preformateado para ser impreso directamente en una página tamaño A4; de perderse ese ajuste, favor configurar la impresión para 1 página solamente.</t>
  </si>
  <si>
    <t>V6.2</t>
  </si>
  <si>
    <t>Ajustes menores, no los registré</t>
  </si>
  <si>
    <t>Incluyo condicionales y alarmas para cuando no registran código dactilar, ciudad o fecha</t>
  </si>
  <si>
    <t>Queda seleccionado el bloque de datos a pasar al archivo de análisis, nombrado BD para seleccionarlo fácilmente</t>
  </si>
  <si>
    <t>Terreno</t>
  </si>
  <si>
    <t>Motivo por el cual cambia de residencia/inmueble:</t>
  </si>
  <si>
    <t>V6.3</t>
  </si>
  <si>
    <t>Nombre de persona (empresa) a quien autoriza entregar el análisis técnico Arriendo Seguro**:</t>
  </si>
  <si>
    <t>Valor solicitado del arriendo*:</t>
  </si>
  <si>
    <t>Se mejora celdas de informacion obligatorias, como Codigo Dactilar y Persona a quien autoriza entregar el analisis</t>
  </si>
  <si>
    <t>Se incluye el numero de cedula en el pie de firma del solicitante y conyuge</t>
  </si>
  <si>
    <t>Se mejora el texto de autorizacion celda A37</t>
  </si>
  <si>
    <t xml:space="preserve">          Alimentación:</t>
  </si>
  <si>
    <t xml:space="preserve">          Salud:</t>
  </si>
  <si>
    <t>Reposicionamiento de textos (label) de la seccion 'INGRESOS Y GASTOS FAMILIARES MENSUALES'</t>
  </si>
  <si>
    <t>Se mejoran los conedicionales de las celdas I28 y E30</t>
  </si>
  <si>
    <t>Local Comercial / Terreno</t>
  </si>
  <si>
    <t>→ Políticas de Privacidad</t>
  </si>
  <si>
    <t>Tiempo estimado para llenar el formulario 12' minutos</t>
  </si>
  <si>
    <t>Persona o empresa que le refirió Arriendo Seguro / Medio por el que conoció nuestros servicios:</t>
  </si>
  <si>
    <t>Arrendada desde (fecha):</t>
  </si>
  <si>
    <t>Teléfono de oficina:</t>
  </si>
  <si>
    <t>Gastos Familiares Mensuales:</t>
  </si>
  <si>
    <t>Tipo persona o empresa:</t>
  </si>
  <si>
    <t>→ Ejemplos del Análisis 
     Arriendo Seguro</t>
  </si>
  <si>
    <t>MAY-22</t>
  </si>
  <si>
    <t>CONFIDENCIALIDAD.- La información registrada en este formulario será utilizada por Arriendo Seguro para fines de analizar la capacidad de pago y endeudamiento del solicitante, brindarle asesoría y planificación financiera y elaborar reportes analíticos, económicos y/o sectoriales. Conforme la legislación ecuatoriana, los datos personales no serán compartidos con terceros, salvo lo expresamente autorizado en este formulario, en caso de que el solicitante autorice entregarlos a terceros, a una empresa inmobiliaria, a un agente de bienes raíces o al propietario de un inmueble de interés para el solicitante. Ciertos datos podrán ser usados de forma anónima para fines estadísticos. 
El análisis técnico Arriendo Seguro es remitido en días hábiles, 24 horas después de recibir la información completa de parte del aplicante.</t>
  </si>
  <si>
    <t>AUTORIZACIONES: Autorizo(amos) expresamente a Analitikacorp para que obtenga y/o verifique referencias, datos crediticios y otros datos personales relativos a mi(nuestras) persona(s), registrados en las fuentes de información legalmente establecidas.
Autorizo(amos) entregar una copia del Análisis Técnico Arriendo Seguro a la persona o empresa que me postuló al servicio.
Tengo conocimiento de que esta autorización podrá ser revocada mediante una notificación dirigida a Arriendo Seguro.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</si>
</sst>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 #,##0.00_);_(&quot;$&quot;\ * \(#,##0.00\);_(&quot;$&quot;\ * &quot;-&quot;??_);_(@_)"/>
    <numFmt numFmtId="165" formatCode="_ &quot;$&quot;* #,##0.00_ ;_ &quot;$&quot;* \-#,##0.00_ ;_ &quot;$&quot;* &quot;-&quot;??_ ;_ @_ "/>
    <numFmt numFmtId="166" formatCode="\(000\)\ 000\-0000"/>
    <numFmt numFmtId="167" formatCode="\(0##\)\ 000\-0000"/>
    <numFmt numFmtId="168" formatCode="000000000\-0"/>
    <numFmt numFmtId="169" formatCode="d\-mmm\-yyyy"/>
    <numFmt numFmtId="170" formatCode="d/mmm/yyyy"/>
  </numFmts>
  <fonts count="18" x14ac:knownFonts="1">
    <font>
      <sz val="11"/>
      <color theme="1"/>
      <name val="Calibri"/>
      <family val="2"/>
      <scheme val="minor"/>
    </font>
    <font>
      <sz val="10"/>
      <name val="Arial"/>
      <family val="2"/>
    </font>
    <font>
      <sz val="11"/>
      <color theme="1"/>
      <name val="Calibri"/>
      <family val="2"/>
      <scheme val="minor"/>
    </font>
    <font>
      <b/>
      <sz val="11"/>
      <color theme="0"/>
      <name val="Calibri"/>
      <family val="2"/>
      <scheme val="minor"/>
    </font>
    <font>
      <b/>
      <sz val="14"/>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
      <b/>
      <sz val="22"/>
      <color rgb="FF131929"/>
      <name val="Calibri"/>
      <family val="2"/>
      <scheme val="minor"/>
    </font>
    <font>
      <sz val="11"/>
      <color rgb="FF131929"/>
      <name val="Calibri"/>
      <family val="2"/>
      <scheme val="minor"/>
    </font>
    <font>
      <sz val="11"/>
      <name val="Calibri"/>
      <family val="2"/>
      <scheme val="minor"/>
    </font>
    <font>
      <u/>
      <sz val="11"/>
      <color theme="10"/>
      <name val="Calibri"/>
      <family val="2"/>
      <scheme val="minor"/>
    </font>
    <font>
      <b/>
      <sz val="11"/>
      <color rgb="FFFFFF00"/>
      <name val="Calibri"/>
      <family val="2"/>
      <scheme val="minor"/>
    </font>
    <font>
      <b/>
      <sz val="22"/>
      <color rgb="FF131929"/>
      <name val="DengXian"/>
    </font>
    <font>
      <sz val="9.5"/>
      <color rgb="FF131929"/>
      <name val="Calibri"/>
      <family val="2"/>
      <scheme val="minor"/>
    </font>
    <font>
      <sz val="9.5"/>
      <color theme="1"/>
      <name val="Calibri"/>
      <family val="2"/>
      <scheme val="minor"/>
    </font>
    <font>
      <b/>
      <sz val="13"/>
      <color theme="0"/>
      <name val="Calibri"/>
      <family val="2"/>
      <scheme val="minor"/>
    </font>
  </fonts>
  <fills count="7">
    <fill>
      <patternFill patternType="none"/>
    </fill>
    <fill>
      <patternFill patternType="gray125"/>
    </fill>
    <fill>
      <patternFill patternType="solid">
        <fgColor theme="9"/>
        <bgColor theme="9"/>
      </patternFill>
    </fill>
    <fill>
      <patternFill patternType="solid">
        <fgColor rgb="FF06AEB5"/>
        <bgColor indexed="64"/>
      </patternFill>
    </fill>
    <fill>
      <patternFill patternType="solid">
        <fgColor rgb="FFDAFCFE"/>
        <bgColor indexed="64"/>
      </patternFill>
    </fill>
    <fill>
      <patternFill patternType="solid">
        <fgColor rgb="FFBBFAFD"/>
        <bgColor indexed="64"/>
      </patternFill>
    </fill>
    <fill>
      <patternFill patternType="solid">
        <fgColor theme="5" tint="0.5999938962981048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theme="9"/>
      </left>
      <right/>
      <top style="thin">
        <color theme="9"/>
      </top>
      <bottom/>
      <diagonal/>
    </border>
    <border>
      <left/>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diagonal/>
    </border>
    <border>
      <left/>
      <right style="thin">
        <color theme="9"/>
      </right>
      <top style="thin">
        <color theme="9"/>
      </top>
      <bottom style="thin">
        <color theme="9"/>
      </bottom>
      <diagonal/>
    </border>
    <border>
      <left/>
      <right/>
      <top/>
      <bottom style="thin">
        <color rgb="FF669999"/>
      </bottom>
      <diagonal/>
    </border>
    <border>
      <left style="medium">
        <color rgb="FF06AEB5"/>
      </left>
      <right/>
      <top style="medium">
        <color rgb="FF06AEB5"/>
      </top>
      <bottom style="thin">
        <color rgb="FF06AEB5"/>
      </bottom>
      <diagonal/>
    </border>
    <border>
      <left/>
      <right/>
      <top style="medium">
        <color rgb="FF06AEB5"/>
      </top>
      <bottom style="thin">
        <color rgb="FF06AEB5"/>
      </bottom>
      <diagonal/>
    </border>
    <border>
      <left/>
      <right style="medium">
        <color rgb="FF06AEB5"/>
      </right>
      <top style="medium">
        <color rgb="FF06AEB5"/>
      </top>
      <bottom style="thin">
        <color rgb="FF06AEB5"/>
      </bottom>
      <diagonal/>
    </border>
    <border>
      <left style="medium">
        <color rgb="FF06AEB5"/>
      </left>
      <right/>
      <top style="thin">
        <color rgb="FF06AEB5"/>
      </top>
      <bottom style="thin">
        <color rgb="FF06AEB5"/>
      </bottom>
      <diagonal/>
    </border>
    <border>
      <left/>
      <right/>
      <top style="thin">
        <color rgb="FF06AEB5"/>
      </top>
      <bottom style="thin">
        <color rgb="FF06AEB5"/>
      </bottom>
      <diagonal/>
    </border>
    <border>
      <left/>
      <right style="medium">
        <color rgb="FF06AEB5"/>
      </right>
      <top style="thin">
        <color rgb="FF06AEB5"/>
      </top>
      <bottom style="thin">
        <color rgb="FF06AEB5"/>
      </bottom>
      <diagonal/>
    </border>
    <border>
      <left style="medium">
        <color rgb="FF06AEB5"/>
      </left>
      <right/>
      <top style="thin">
        <color rgb="FF06AEB5"/>
      </top>
      <bottom style="medium">
        <color rgb="FF06AEB5"/>
      </bottom>
      <diagonal/>
    </border>
    <border>
      <left/>
      <right/>
      <top style="thin">
        <color rgb="FF06AEB5"/>
      </top>
      <bottom style="medium">
        <color rgb="FF06AEB5"/>
      </bottom>
      <diagonal/>
    </border>
    <border>
      <left/>
      <right style="medium">
        <color rgb="FF06AEB5"/>
      </right>
      <top style="thin">
        <color rgb="FF06AEB5"/>
      </top>
      <bottom style="medium">
        <color rgb="FF06AEB5"/>
      </bottom>
      <diagonal/>
    </border>
    <border>
      <left/>
      <right style="thin">
        <color rgb="FF06AEB5"/>
      </right>
      <top style="medium">
        <color rgb="FF06AEB5"/>
      </top>
      <bottom style="thin">
        <color rgb="FF06AEB5"/>
      </bottom>
      <diagonal/>
    </border>
    <border>
      <left style="medium">
        <color rgb="FF06AEB5"/>
      </left>
      <right/>
      <top/>
      <bottom style="thin">
        <color rgb="FF06AEB5"/>
      </bottom>
      <diagonal/>
    </border>
    <border>
      <left/>
      <right style="thin">
        <color rgb="FF06AEB5"/>
      </right>
      <top style="thin">
        <color rgb="FF06AEB5"/>
      </top>
      <bottom style="thin">
        <color rgb="FF06AEB5"/>
      </bottom>
      <diagonal/>
    </border>
    <border>
      <left/>
      <right style="thin">
        <color rgb="FF06AEB5"/>
      </right>
      <top/>
      <bottom style="thin">
        <color rgb="FF06AEB5"/>
      </bottom>
      <diagonal/>
    </border>
    <border>
      <left/>
      <right style="thin">
        <color rgb="FF06AEB5"/>
      </right>
      <top style="thin">
        <color rgb="FF06AEB5"/>
      </top>
      <bottom style="medium">
        <color rgb="FF06AEB5"/>
      </bottom>
      <diagonal/>
    </border>
    <border>
      <left/>
      <right/>
      <top/>
      <bottom style="medium">
        <color rgb="FF06AEB5"/>
      </bottom>
      <diagonal/>
    </border>
    <border>
      <left/>
      <right style="thin">
        <color rgb="FF06AEB5"/>
      </right>
      <top/>
      <bottom style="medium">
        <color rgb="FF06AEB5"/>
      </bottom>
      <diagonal/>
    </border>
    <border>
      <left/>
      <right/>
      <top style="medium">
        <color rgb="FF06AEB5"/>
      </top>
      <bottom/>
      <diagonal/>
    </border>
    <border>
      <left style="medium">
        <color rgb="FF06AEB5"/>
      </left>
      <right/>
      <top style="medium">
        <color rgb="FF06AEB5"/>
      </top>
      <bottom style="medium">
        <color rgb="FF06AEB5"/>
      </bottom>
      <diagonal/>
    </border>
    <border>
      <left/>
      <right/>
      <top style="medium">
        <color rgb="FF06AEB5"/>
      </top>
      <bottom style="medium">
        <color rgb="FF06AEB5"/>
      </bottom>
      <diagonal/>
    </border>
    <border>
      <left/>
      <right style="medium">
        <color rgb="FF06AEB5"/>
      </right>
      <top style="medium">
        <color rgb="FF06AEB5"/>
      </top>
      <bottom style="medium">
        <color rgb="FF06AEB5"/>
      </bottom>
      <diagonal/>
    </border>
    <border>
      <left style="medium">
        <color rgb="FF06AEB5"/>
      </left>
      <right/>
      <top style="medium">
        <color rgb="FF06AEB5"/>
      </top>
      <bottom/>
      <diagonal/>
    </border>
    <border>
      <left/>
      <right style="medium">
        <color rgb="FF06AEB5"/>
      </right>
      <top style="medium">
        <color rgb="FF06AEB5"/>
      </top>
      <bottom/>
      <diagonal/>
    </border>
    <border>
      <left style="medium">
        <color rgb="FF06AEB5"/>
      </left>
      <right/>
      <top/>
      <bottom/>
      <diagonal/>
    </border>
    <border>
      <left/>
      <right style="medium">
        <color rgb="FF06AEB5"/>
      </right>
      <top/>
      <bottom/>
      <diagonal/>
    </border>
    <border>
      <left style="medium">
        <color rgb="FF06AEB5"/>
      </left>
      <right/>
      <top/>
      <bottom style="medium">
        <color rgb="FF06AEB5"/>
      </bottom>
      <diagonal/>
    </border>
    <border>
      <left/>
      <right style="medium">
        <color rgb="FF06AEB5"/>
      </right>
      <top/>
      <bottom style="medium">
        <color rgb="FF06AEB5"/>
      </bottom>
      <diagonal/>
    </border>
    <border>
      <left/>
      <right style="thin">
        <color rgb="FF06AEB5"/>
      </right>
      <top style="medium">
        <color rgb="FF06AEB5"/>
      </top>
      <bottom style="medium">
        <color rgb="FF06AEB5"/>
      </bottom>
      <diagonal/>
    </border>
    <border>
      <left style="thin">
        <color rgb="FF06AEB5"/>
      </left>
      <right/>
      <top style="medium">
        <color rgb="FF06AEB5"/>
      </top>
      <bottom style="thin">
        <color rgb="FF06AEB5"/>
      </bottom>
      <diagonal/>
    </border>
    <border>
      <left style="thin">
        <color rgb="FF06AEB5"/>
      </left>
      <right/>
      <top style="thin">
        <color rgb="FF06AEB5"/>
      </top>
      <bottom style="medium">
        <color rgb="FF06AEB5"/>
      </bottom>
      <diagonal/>
    </border>
    <border>
      <left style="thin">
        <color rgb="FF06AEB5"/>
      </left>
      <right/>
      <top style="thin">
        <color rgb="FF06AEB5"/>
      </top>
      <bottom style="thin">
        <color rgb="FF06AEB5"/>
      </bottom>
      <diagonal/>
    </border>
    <border>
      <left/>
      <right/>
      <top style="thin">
        <color indexed="64"/>
      </top>
      <bottom style="thin">
        <color indexed="64"/>
      </bottom>
      <diagonal/>
    </border>
  </borders>
  <cellStyleXfs count="6">
    <xf numFmtId="0" fontId="0" fillId="0" borderId="0"/>
    <xf numFmtId="165" fontId="2" fillId="0" borderId="0" applyFont="0" applyFill="0" applyBorder="0" applyAlignment="0" applyProtection="0"/>
    <xf numFmtId="0" fontId="1" fillId="0" borderId="0"/>
    <xf numFmtId="16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cellStyleXfs>
  <cellXfs count="194">
    <xf numFmtId="0" fontId="0" fillId="0" borderId="0" xfId="0"/>
    <xf numFmtId="0" fontId="0" fillId="0" borderId="0" xfId="0" applyAlignment="1">
      <alignment wrapText="1"/>
    </xf>
    <xf numFmtId="0" fontId="4" fillId="0" borderId="0" xfId="0" applyFont="1" applyAlignment="1">
      <alignment wrapText="1"/>
    </xf>
    <xf numFmtId="0" fontId="0" fillId="0" borderId="0" xfId="0" applyAlignment="1">
      <alignment vertical="top" wrapText="1"/>
    </xf>
    <xf numFmtId="0" fontId="0" fillId="0" borderId="0" xfId="0" quotePrefix="1" applyAlignment="1">
      <alignment horizontal="left" wrapText="1"/>
    </xf>
    <xf numFmtId="0" fontId="0" fillId="0" borderId="0" xfId="0" quotePrefix="1" applyAlignment="1">
      <alignment horizontal="left"/>
    </xf>
    <xf numFmtId="0" fontId="0" fillId="0" borderId="0" xfId="0"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0" fillId="0" borderId="3" xfId="0" applyBorder="1"/>
    <xf numFmtId="0" fontId="0" fillId="0" borderId="4" xfId="0" applyBorder="1"/>
    <xf numFmtId="0" fontId="0" fillId="0" borderId="4" xfId="0" applyBorder="1" applyAlignment="1">
      <alignment horizontal="left"/>
    </xf>
    <xf numFmtId="0" fontId="0" fillId="0" borderId="5" xfId="0" applyBorder="1"/>
    <xf numFmtId="0" fontId="0" fillId="0" borderId="6" xfId="0" applyBorder="1"/>
    <xf numFmtId="0" fontId="0" fillId="0" borderId="7" xfId="0" applyBorder="1"/>
    <xf numFmtId="0" fontId="3" fillId="2" borderId="7" xfId="0" applyFont="1" applyFill="1" applyBorder="1" applyAlignment="1">
      <alignment horizontal="left"/>
    </xf>
    <xf numFmtId="0" fontId="0" fillId="0" borderId="8" xfId="0" applyBorder="1"/>
    <xf numFmtId="0" fontId="0" fillId="0" borderId="4" xfId="0" quotePrefix="1" applyBorder="1" applyAlignment="1">
      <alignment horizontal="left"/>
    </xf>
    <xf numFmtId="0" fontId="0" fillId="0" borderId="0" xfId="0" applyAlignment="1">
      <alignment horizontal="center"/>
    </xf>
    <xf numFmtId="0" fontId="0" fillId="0" borderId="6" xfId="0" quotePrefix="1" applyBorder="1" applyAlignment="1">
      <alignment horizontal="left"/>
    </xf>
    <xf numFmtId="0" fontId="0" fillId="0" borderId="0" xfId="0" applyProtection="1">
      <protection hidden="1"/>
    </xf>
    <xf numFmtId="0" fontId="0" fillId="0" borderId="0" xfId="0" quotePrefix="1" applyAlignment="1" applyProtection="1">
      <alignment horizontal="left"/>
      <protection hidden="1"/>
    </xf>
    <xf numFmtId="0" fontId="6" fillId="0" borderId="0" xfId="0" quotePrefix="1" applyFont="1" applyAlignment="1" applyProtection="1">
      <alignment horizontal="left"/>
      <protection hidden="1"/>
    </xf>
    <xf numFmtId="0" fontId="0" fillId="0" borderId="0" xfId="0" applyAlignment="1">
      <alignment vertical="center"/>
    </xf>
    <xf numFmtId="0" fontId="0" fillId="0" borderId="1" xfId="0" quotePrefix="1" applyBorder="1" applyAlignment="1">
      <alignment horizontal="left"/>
    </xf>
    <xf numFmtId="0" fontId="0" fillId="0" borderId="1" xfId="0" applyBorder="1"/>
    <xf numFmtId="0" fontId="0" fillId="0" borderId="1" xfId="0" applyBorder="1" applyAlignment="1">
      <alignment horizontal="left"/>
    </xf>
    <xf numFmtId="0" fontId="0" fillId="0" borderId="2" xfId="0" quotePrefix="1" applyBorder="1" applyAlignment="1">
      <alignment horizontal="left"/>
    </xf>
    <xf numFmtId="0" fontId="0" fillId="0" borderId="2" xfId="0" applyBorder="1"/>
    <xf numFmtId="0" fontId="0" fillId="0" borderId="2" xfId="0" applyBorder="1" applyAlignment="1">
      <alignment horizontal="left"/>
    </xf>
    <xf numFmtId="0" fontId="5" fillId="0" borderId="2" xfId="0" quotePrefix="1" applyFont="1" applyBorder="1" applyAlignment="1">
      <alignment horizontal="left"/>
    </xf>
    <xf numFmtId="0" fontId="0" fillId="0" borderId="0" xfId="0" applyAlignment="1" applyProtection="1">
      <alignment vertical="center"/>
      <protection hidden="1"/>
    </xf>
    <xf numFmtId="165" fontId="0" fillId="0" borderId="0" xfId="0" applyNumberFormat="1" applyAlignment="1">
      <alignment vertical="center"/>
    </xf>
    <xf numFmtId="0" fontId="0" fillId="0" borderId="0" xfId="0" quotePrefix="1" applyAlignment="1">
      <alignment horizontal="right"/>
    </xf>
    <xf numFmtId="0" fontId="0" fillId="0" borderId="0" xfId="0" applyAlignment="1">
      <alignment horizontal="right"/>
    </xf>
    <xf numFmtId="0" fontId="6" fillId="0" borderId="0" xfId="0" applyFont="1"/>
    <xf numFmtId="0" fontId="0" fillId="0" borderId="10" xfId="0" quotePrefix="1" applyBorder="1" applyAlignment="1" applyProtection="1">
      <alignment horizontal="left" vertical="center"/>
      <protection hidden="1"/>
    </xf>
    <xf numFmtId="0" fontId="0" fillId="0" borderId="13" xfId="0" applyBorder="1" applyAlignment="1" applyProtection="1">
      <alignment vertical="center"/>
      <protection hidden="1"/>
    </xf>
    <xf numFmtId="0" fontId="0" fillId="0" borderId="14" xfId="0" applyBorder="1" applyAlignment="1">
      <alignment vertical="center"/>
    </xf>
    <xf numFmtId="0" fontId="0" fillId="0" borderId="14" xfId="0" quotePrefix="1" applyBorder="1" applyAlignment="1">
      <alignment horizontal="left" vertical="center"/>
    </xf>
    <xf numFmtId="0" fontId="0" fillId="0" borderId="14" xfId="0" quotePrefix="1" applyBorder="1" applyAlignment="1" applyProtection="1">
      <alignment horizontal="left" vertical="center"/>
      <protection hidden="1"/>
    </xf>
    <xf numFmtId="0" fontId="0" fillId="0" borderId="16" xfId="0" quotePrefix="1" applyBorder="1" applyAlignment="1">
      <alignment horizontal="left" vertical="center"/>
    </xf>
    <xf numFmtId="0" fontId="0" fillId="0" borderId="17" xfId="0" quotePrefix="1" applyBorder="1" applyAlignment="1" applyProtection="1">
      <alignment horizontal="left" vertical="center"/>
      <protection hidden="1"/>
    </xf>
    <xf numFmtId="0" fontId="0" fillId="0" borderId="11" xfId="0" applyBorder="1" applyAlignment="1" applyProtection="1">
      <alignment vertical="center"/>
      <protection hidden="1"/>
    </xf>
    <xf numFmtId="0" fontId="0" fillId="0" borderId="20" xfId="0" applyBorder="1" applyAlignment="1" applyProtection="1">
      <alignment vertical="center"/>
      <protection hidden="1"/>
    </xf>
    <xf numFmtId="0" fontId="0" fillId="0" borderId="14" xfId="0" applyBorder="1" applyAlignment="1" applyProtection="1">
      <alignment vertical="center"/>
      <protection hidden="1"/>
    </xf>
    <xf numFmtId="0" fontId="0" fillId="0" borderId="16" xfId="0" applyBorder="1" applyAlignment="1" applyProtection="1">
      <alignment vertical="center"/>
      <protection hidden="1"/>
    </xf>
    <xf numFmtId="0" fontId="0" fillId="0" borderId="16" xfId="0" quotePrefix="1" applyBorder="1" applyAlignment="1" applyProtection="1">
      <alignment horizontal="left" vertical="center"/>
      <protection hidden="1"/>
    </xf>
    <xf numFmtId="0" fontId="0" fillId="0" borderId="17" xfId="0" applyBorder="1" applyAlignment="1" applyProtection="1">
      <alignment vertical="center"/>
      <protection hidden="1"/>
    </xf>
    <xf numFmtId="0" fontId="0" fillId="0" borderId="0" xfId="0" quotePrefix="1" applyAlignment="1" applyProtection="1">
      <alignment horizontal="left" vertical="center"/>
      <protection hidden="1"/>
    </xf>
    <xf numFmtId="0" fontId="7" fillId="3" borderId="0" xfId="0" applyFont="1" applyFill="1" applyAlignment="1" applyProtection="1">
      <alignment horizontal="center" vertical="center"/>
      <protection hidden="1"/>
    </xf>
    <xf numFmtId="0" fontId="7" fillId="3" borderId="32" xfId="0" quotePrefix="1" applyFont="1" applyFill="1" applyBorder="1" applyAlignment="1" applyProtection="1">
      <alignment horizontal="center" vertical="center"/>
      <protection hidden="1"/>
    </xf>
    <xf numFmtId="0" fontId="7" fillId="3" borderId="33" xfId="0" applyFont="1" applyFill="1" applyBorder="1" applyAlignment="1" applyProtection="1">
      <alignment horizontal="center" vertical="center"/>
      <protection hidden="1"/>
    </xf>
    <xf numFmtId="0" fontId="0" fillId="0" borderId="32" xfId="0" applyBorder="1" applyProtection="1">
      <protection hidden="1"/>
    </xf>
    <xf numFmtId="0" fontId="0" fillId="0" borderId="33" xfId="0" applyBorder="1" applyProtection="1">
      <protection hidden="1"/>
    </xf>
    <xf numFmtId="0" fontId="0" fillId="0" borderId="34" xfId="0" quotePrefix="1" applyBorder="1" applyAlignment="1" applyProtection="1">
      <alignment horizontal="left" vertical="center"/>
      <protection hidden="1"/>
    </xf>
    <xf numFmtId="0" fontId="0" fillId="0" borderId="24" xfId="0" applyBorder="1" applyProtection="1">
      <protection hidden="1"/>
    </xf>
    <xf numFmtId="0" fontId="0" fillId="0" borderId="35" xfId="0" applyBorder="1" applyProtection="1">
      <protection hidden="1"/>
    </xf>
    <xf numFmtId="0" fontId="0" fillId="0" borderId="28" xfId="0" applyBorder="1" applyAlignment="1">
      <alignment vertical="center"/>
    </xf>
    <xf numFmtId="0" fontId="0" fillId="0" borderId="28" xfId="0" quotePrefix="1" applyBorder="1" applyAlignment="1">
      <alignment horizontal="left" vertical="center"/>
    </xf>
    <xf numFmtId="0" fontId="0" fillId="0" borderId="37" xfId="0" applyBorder="1" applyAlignment="1" applyProtection="1">
      <alignment vertical="center"/>
      <protection hidden="1"/>
    </xf>
    <xf numFmtId="0" fontId="0" fillId="0" borderId="38" xfId="0" applyBorder="1" applyAlignment="1" applyProtection="1">
      <alignment vertical="center"/>
      <protection hidden="1"/>
    </xf>
    <xf numFmtId="0" fontId="0" fillId="0" borderId="17" xfId="0" applyBorder="1" applyAlignment="1">
      <alignment vertical="center"/>
    </xf>
    <xf numFmtId="168" fontId="0" fillId="4" borderId="22" xfId="0" applyNumberFormat="1" applyFill="1" applyBorder="1" applyAlignment="1" applyProtection="1">
      <alignment horizontal="left" vertical="center"/>
      <protection locked="0" hidden="1"/>
    </xf>
    <xf numFmtId="0" fontId="0" fillId="4" borderId="19" xfId="0" applyFill="1" applyBorder="1" applyAlignment="1" applyProtection="1">
      <alignment vertical="center"/>
      <protection locked="0" hidden="1"/>
    </xf>
    <xf numFmtId="0" fontId="0" fillId="4" borderId="17" xfId="0" quotePrefix="1" applyFill="1" applyBorder="1" applyAlignment="1" applyProtection="1">
      <alignment horizontal="left" vertical="center"/>
      <protection locked="0" hidden="1"/>
    </xf>
    <xf numFmtId="0" fontId="0" fillId="4" borderId="21" xfId="0" applyFill="1" applyBorder="1" applyAlignment="1" applyProtection="1">
      <alignment horizontal="left" vertical="center"/>
      <protection locked="0" hidden="1"/>
    </xf>
    <xf numFmtId="0" fontId="0" fillId="4" borderId="15" xfId="0" applyFill="1" applyBorder="1" applyAlignment="1" applyProtection="1">
      <alignment vertical="center"/>
      <protection locked="0" hidden="1"/>
    </xf>
    <xf numFmtId="169" fontId="0" fillId="4" borderId="15" xfId="0" applyNumberFormat="1" applyFill="1" applyBorder="1" applyAlignment="1" applyProtection="1">
      <alignment horizontal="left" vertical="center"/>
      <protection locked="0" hidden="1"/>
    </xf>
    <xf numFmtId="0" fontId="0" fillId="4" borderId="21" xfId="0" applyFill="1" applyBorder="1" applyAlignment="1" applyProtection="1">
      <alignment vertical="center"/>
      <protection locked="0" hidden="1"/>
    </xf>
    <xf numFmtId="0" fontId="0" fillId="4" borderId="19" xfId="0" applyFill="1" applyBorder="1" applyAlignment="1" applyProtection="1">
      <alignment horizontal="left" vertical="center"/>
      <protection locked="0" hidden="1"/>
    </xf>
    <xf numFmtId="169" fontId="0" fillId="4" borderId="21" xfId="0" applyNumberFormat="1" applyFill="1" applyBorder="1" applyAlignment="1" applyProtection="1">
      <alignment horizontal="left" vertical="center"/>
      <protection locked="0" hidden="1"/>
    </xf>
    <xf numFmtId="167" fontId="0" fillId="4" borderId="21" xfId="0" applyNumberFormat="1" applyFill="1" applyBorder="1" applyAlignment="1" applyProtection="1">
      <alignment horizontal="left" vertical="center"/>
      <protection locked="0" hidden="1"/>
    </xf>
    <xf numFmtId="0" fontId="0" fillId="4" borderId="12" xfId="0" applyFill="1" applyBorder="1" applyAlignment="1" applyProtection="1">
      <alignment vertical="center"/>
      <protection locked="0" hidden="1"/>
    </xf>
    <xf numFmtId="165" fontId="0" fillId="4" borderId="15" xfId="1" applyFont="1" applyFill="1" applyBorder="1" applyAlignment="1" applyProtection="1">
      <alignment vertical="center"/>
      <protection locked="0" hidden="1"/>
    </xf>
    <xf numFmtId="0" fontId="0" fillId="4" borderId="12" xfId="0" quotePrefix="1" applyFill="1" applyBorder="1" applyAlignment="1" applyProtection="1">
      <alignment horizontal="left" vertical="center"/>
      <protection locked="0" hidden="1"/>
    </xf>
    <xf numFmtId="169" fontId="0" fillId="4" borderId="18" xfId="0" applyNumberFormat="1" applyFill="1" applyBorder="1" applyAlignment="1" applyProtection="1">
      <alignment horizontal="left" vertical="center"/>
      <protection locked="0" hidden="1"/>
    </xf>
    <xf numFmtId="0" fontId="0" fillId="4" borderId="11" xfId="0" applyFill="1" applyBorder="1" applyAlignment="1" applyProtection="1">
      <alignment vertical="center"/>
      <protection locked="0" hidden="1"/>
    </xf>
    <xf numFmtId="0" fontId="0" fillId="4" borderId="17" xfId="0" applyFill="1" applyBorder="1" applyAlignment="1" applyProtection="1">
      <alignment horizontal="left" vertical="center"/>
      <protection locked="0" hidden="1"/>
    </xf>
    <xf numFmtId="168" fontId="0" fillId="4" borderId="17" xfId="0" applyNumberFormat="1" applyFill="1" applyBorder="1" applyAlignment="1" applyProtection="1">
      <alignment horizontal="left" vertical="center"/>
      <protection locked="0" hidden="1"/>
    </xf>
    <xf numFmtId="0" fontId="0" fillId="4" borderId="25" xfId="0" applyFill="1" applyBorder="1" applyAlignment="1" applyProtection="1">
      <alignment horizontal="left" vertical="center"/>
      <protection locked="0" hidden="1"/>
    </xf>
    <xf numFmtId="169" fontId="0" fillId="4" borderId="23" xfId="0" applyNumberFormat="1" applyFill="1" applyBorder="1" applyAlignment="1" applyProtection="1">
      <alignment horizontal="left" vertical="center"/>
      <protection locked="0" hidden="1"/>
    </xf>
    <xf numFmtId="167" fontId="0" fillId="4" borderId="18" xfId="0" applyNumberFormat="1" applyFill="1" applyBorder="1" applyAlignment="1" applyProtection="1">
      <alignment horizontal="left" vertical="center"/>
      <protection locked="0" hidden="1"/>
    </xf>
    <xf numFmtId="165" fontId="0" fillId="4" borderId="12" xfId="1" applyFont="1" applyFill="1" applyBorder="1" applyAlignment="1" applyProtection="1">
      <alignment vertical="center"/>
      <protection locked="0" hidden="1"/>
    </xf>
    <xf numFmtId="165" fontId="0" fillId="4" borderId="18" xfId="1" applyFont="1" applyFill="1" applyBorder="1" applyAlignment="1" applyProtection="1">
      <alignment vertical="center"/>
      <protection locked="0" hidden="1"/>
    </xf>
    <xf numFmtId="165" fontId="0" fillId="4" borderId="19" xfId="1" applyFont="1" applyFill="1" applyBorder="1" applyAlignment="1" applyProtection="1">
      <alignment vertical="center"/>
      <protection locked="0" hidden="1"/>
    </xf>
    <xf numFmtId="165" fontId="0" fillId="4" borderId="23" xfId="1" applyFont="1" applyFill="1" applyBorder="1" applyAlignment="1" applyProtection="1">
      <alignment vertical="center"/>
      <protection locked="0" hidden="1"/>
    </xf>
    <xf numFmtId="0" fontId="0" fillId="4" borderId="36" xfId="0" applyFill="1" applyBorder="1" applyAlignment="1" applyProtection="1">
      <alignment horizontal="left" vertical="center"/>
      <protection locked="0" hidden="1"/>
    </xf>
    <xf numFmtId="169" fontId="0" fillId="4" borderId="36" xfId="0" applyNumberFormat="1" applyFill="1" applyBorder="1" applyAlignment="1" applyProtection="1">
      <alignment horizontal="left" vertical="center"/>
      <protection locked="0" hidden="1"/>
    </xf>
    <xf numFmtId="165" fontId="0" fillId="4" borderId="29" xfId="1" applyFont="1" applyFill="1" applyBorder="1" applyAlignment="1" applyProtection="1">
      <alignment vertical="center"/>
      <protection locked="0" hidden="1"/>
    </xf>
    <xf numFmtId="0" fontId="0" fillId="4" borderId="9" xfId="0" applyFill="1" applyBorder="1" applyProtection="1">
      <protection locked="0" hidden="1"/>
    </xf>
    <xf numFmtId="0" fontId="10" fillId="0" borderId="0" xfId="0" applyFont="1"/>
    <xf numFmtId="169" fontId="0" fillId="4" borderId="14" xfId="0" applyNumberFormat="1" applyFill="1" applyBorder="1" applyAlignment="1" applyProtection="1">
      <alignment horizontal="left" vertical="center"/>
      <protection locked="0" hidden="1"/>
    </xf>
    <xf numFmtId="0" fontId="0" fillId="0" borderId="39" xfId="0" quotePrefix="1" applyBorder="1" applyAlignment="1" applyProtection="1">
      <alignment horizontal="left" vertical="center"/>
      <protection hidden="1"/>
    </xf>
    <xf numFmtId="0" fontId="0" fillId="0" borderId="38" xfId="0" applyBorder="1" applyAlignment="1">
      <alignment vertical="center"/>
    </xf>
    <xf numFmtId="0" fontId="0" fillId="4" borderId="15" xfId="0" applyFill="1" applyBorder="1" applyAlignment="1" applyProtection="1">
      <alignment horizontal="left" vertical="top" wrapText="1"/>
      <protection locked="0" hidden="1"/>
    </xf>
    <xf numFmtId="0" fontId="0" fillId="0" borderId="17" xfId="0" quotePrefix="1" applyBorder="1" applyAlignment="1">
      <alignment horizontal="left" vertical="center"/>
    </xf>
    <xf numFmtId="0" fontId="0" fillId="4" borderId="23" xfId="0" quotePrefix="1" applyFill="1" applyBorder="1" applyAlignment="1" applyProtection="1">
      <alignment horizontal="left" vertical="center"/>
      <protection locked="0" hidden="1"/>
    </xf>
    <xf numFmtId="0" fontId="0" fillId="4" borderId="18" xfId="0" quotePrefix="1" applyFill="1" applyBorder="1" applyAlignment="1" applyProtection="1">
      <alignment horizontal="left" vertical="center"/>
      <protection locked="0" hidden="1"/>
    </xf>
    <xf numFmtId="0" fontId="0" fillId="0" borderId="27" xfId="0" quotePrefix="1" applyBorder="1" applyAlignment="1" applyProtection="1">
      <alignment horizontal="left" vertical="center" wrapText="1"/>
      <protection hidden="1"/>
    </xf>
    <xf numFmtId="0" fontId="0" fillId="0" borderId="28" xfId="0" quotePrefix="1" applyBorder="1" applyAlignment="1" applyProtection="1">
      <alignment horizontal="left" vertical="center" wrapText="1"/>
      <protection hidden="1"/>
    </xf>
    <xf numFmtId="0" fontId="0" fillId="0" borderId="37" xfId="0" quotePrefix="1" applyBorder="1" applyAlignment="1" applyProtection="1">
      <alignment horizontal="left" vertical="center"/>
      <protection hidden="1"/>
    </xf>
    <xf numFmtId="0" fontId="0" fillId="0" borderId="18" xfId="0" applyBorder="1" applyAlignment="1">
      <alignment vertical="center"/>
    </xf>
    <xf numFmtId="0" fontId="0" fillId="5" borderId="0" xfId="0" applyFill="1" applyAlignment="1">
      <alignment horizontal="left"/>
    </xf>
    <xf numFmtId="170" fontId="0" fillId="5" borderId="0" xfId="0" applyNumberFormat="1" applyFill="1" applyAlignment="1">
      <alignment horizontal="left"/>
    </xf>
    <xf numFmtId="1" fontId="0" fillId="5" borderId="0" xfId="0" applyNumberFormat="1" applyFill="1" applyAlignment="1">
      <alignment horizontal="left"/>
    </xf>
    <xf numFmtId="0" fontId="5" fillId="0" borderId="0" xfId="0" quotePrefix="1" applyFont="1" applyAlignment="1">
      <alignment horizontal="left" wrapText="1"/>
    </xf>
    <xf numFmtId="0" fontId="11" fillId="6" borderId="0" xfId="0" quotePrefix="1" applyFont="1" applyFill="1" applyAlignment="1">
      <alignment horizontal="center" wrapText="1"/>
    </xf>
    <xf numFmtId="0" fontId="0" fillId="4" borderId="21" xfId="0" quotePrefix="1" applyFill="1" applyBorder="1" applyAlignment="1" applyProtection="1">
      <alignment horizontal="left" vertical="center" wrapText="1"/>
      <protection locked="0" hidden="1"/>
    </xf>
    <xf numFmtId="0" fontId="0" fillId="0" borderId="40" xfId="0" quotePrefix="1" applyBorder="1" applyAlignment="1">
      <alignment horizontal="left"/>
    </xf>
    <xf numFmtId="0" fontId="0" fillId="0" borderId="40" xfId="0" applyBorder="1"/>
    <xf numFmtId="0" fontId="0" fillId="0" borderId="40" xfId="0" applyBorder="1" applyAlignment="1">
      <alignment horizontal="left"/>
    </xf>
    <xf numFmtId="168" fontId="0" fillId="0" borderId="0" xfId="0" applyNumberFormat="1" applyAlignment="1" applyProtection="1">
      <alignment horizontal="left"/>
      <protection hidden="1"/>
    </xf>
    <xf numFmtId="0" fontId="8" fillId="3" borderId="34" xfId="0" quotePrefix="1" applyFont="1" applyFill="1" applyBorder="1" applyAlignment="1" applyProtection="1">
      <alignment vertical="center"/>
      <protection hidden="1"/>
    </xf>
    <xf numFmtId="0" fontId="8" fillId="3" borderId="24" xfId="0" applyFont="1" applyFill="1" applyBorder="1" applyAlignment="1" applyProtection="1">
      <alignment vertical="center"/>
      <protection hidden="1"/>
    </xf>
    <xf numFmtId="0" fontId="8" fillId="3" borderId="35" xfId="0" applyFont="1" applyFill="1" applyBorder="1" applyAlignment="1" applyProtection="1">
      <alignment vertical="center"/>
      <protection hidden="1"/>
    </xf>
    <xf numFmtId="0" fontId="0" fillId="0" borderId="11" xfId="0" quotePrefix="1" applyBorder="1" applyAlignment="1" applyProtection="1">
      <alignment horizontal="right" vertical="center"/>
      <protection hidden="1"/>
    </xf>
    <xf numFmtId="0" fontId="0" fillId="0" borderId="17" xfId="0" quotePrefix="1" applyBorder="1" applyAlignment="1" applyProtection="1">
      <alignment horizontal="right" vertical="center"/>
      <protection hidden="1"/>
    </xf>
    <xf numFmtId="0" fontId="0" fillId="0" borderId="17" xfId="0" applyBorder="1" applyAlignment="1">
      <alignment horizontal="right" vertical="center"/>
    </xf>
    <xf numFmtId="0" fontId="0" fillId="0" borderId="16" xfId="0" quotePrefix="1" applyBorder="1" applyAlignment="1" applyProtection="1">
      <alignment horizontal="right" vertical="center"/>
      <protection hidden="1"/>
    </xf>
    <xf numFmtId="169" fontId="0" fillId="4" borderId="9" xfId="0" applyNumberFormat="1" applyFill="1" applyBorder="1" applyAlignment="1" applyProtection="1">
      <alignment horizontal="center"/>
      <protection locked="0" hidden="1"/>
    </xf>
    <xf numFmtId="0" fontId="13" fillId="3" borderId="0" xfId="0" applyFont="1" applyFill="1" applyAlignment="1" applyProtection="1">
      <alignment horizontal="left" vertical="center"/>
      <protection hidden="1"/>
    </xf>
    <xf numFmtId="0" fontId="13" fillId="3" borderId="24" xfId="0" applyFont="1" applyFill="1" applyBorder="1" applyAlignment="1" applyProtection="1">
      <alignment vertical="center"/>
      <protection hidden="1"/>
    </xf>
    <xf numFmtId="0" fontId="0" fillId="0" borderId="0" xfId="0" applyAlignment="1" applyProtection="1">
      <alignment vertical="top"/>
      <protection hidden="1"/>
    </xf>
    <xf numFmtId="0" fontId="0" fillId="0" borderId="0" xfId="0" applyAlignment="1" applyProtection="1">
      <alignment horizontal="center" vertical="top"/>
      <protection hidden="1"/>
    </xf>
    <xf numFmtId="0" fontId="9" fillId="0" borderId="0" xfId="0" quotePrefix="1" applyFont="1" applyAlignment="1" applyProtection="1">
      <alignment vertical="center"/>
      <protection hidden="1"/>
    </xf>
    <xf numFmtId="0" fontId="9" fillId="0" borderId="0" xfId="0" applyFont="1" applyAlignment="1" applyProtection="1">
      <alignment vertical="center"/>
      <protection hidden="1"/>
    </xf>
    <xf numFmtId="0" fontId="15" fillId="0" borderId="40" xfId="0" applyFont="1" applyBorder="1" applyAlignment="1" applyProtection="1">
      <alignment horizontal="center" vertical="center" wrapText="1"/>
      <protection hidden="1"/>
    </xf>
    <xf numFmtId="0" fontId="15" fillId="0" borderId="0" xfId="0" applyFont="1" applyAlignment="1" applyProtection="1">
      <alignment vertical="center"/>
      <protection hidden="1"/>
    </xf>
    <xf numFmtId="0" fontId="16" fillId="0" borderId="0" xfId="0" applyFont="1" applyAlignment="1" applyProtection="1">
      <alignment vertical="top" wrapText="1"/>
      <protection hidden="1"/>
    </xf>
    <xf numFmtId="0" fontId="17" fillId="3" borderId="32" xfId="0" quotePrefix="1" applyFont="1" applyFill="1" applyBorder="1" applyAlignment="1" applyProtection="1">
      <alignment horizontal="center" vertical="center"/>
      <protection hidden="1"/>
    </xf>
    <xf numFmtId="0" fontId="17" fillId="3" borderId="0" xfId="0" applyFont="1" applyFill="1" applyAlignment="1" applyProtection="1">
      <alignment horizontal="center" vertical="center"/>
      <protection hidden="1"/>
    </xf>
    <xf numFmtId="0" fontId="17" fillId="3" borderId="33" xfId="0" applyFont="1" applyFill="1" applyBorder="1" applyAlignment="1" applyProtection="1">
      <alignment horizontal="center" vertical="center"/>
      <protection hidden="1"/>
    </xf>
    <xf numFmtId="0" fontId="0" fillId="4" borderId="11" xfId="0" applyFill="1" applyBorder="1" applyAlignment="1" applyProtection="1">
      <alignment vertical="center"/>
      <protection locked="0" hidden="1"/>
    </xf>
    <xf numFmtId="0" fontId="0" fillId="4" borderId="19" xfId="0" applyFill="1" applyBorder="1" applyAlignment="1" applyProtection="1">
      <alignment vertical="center"/>
      <protection locked="0" hidden="1"/>
    </xf>
    <xf numFmtId="0" fontId="0" fillId="0" borderId="10" xfId="0" quotePrefix="1" applyBorder="1" applyAlignment="1" applyProtection="1">
      <alignment horizontal="left" vertical="center"/>
      <protection hidden="1"/>
    </xf>
    <xf numFmtId="0" fontId="0" fillId="0" borderId="11" xfId="0" quotePrefix="1" applyBorder="1" applyAlignment="1" applyProtection="1">
      <alignment horizontal="left" vertical="center"/>
      <protection hidden="1"/>
    </xf>
    <xf numFmtId="0" fontId="0" fillId="4" borderId="17" xfId="0" applyFill="1" applyBorder="1" applyAlignment="1" applyProtection="1">
      <alignment vertical="center"/>
      <protection locked="0" hidden="1"/>
    </xf>
    <xf numFmtId="0" fontId="0" fillId="4" borderId="23" xfId="0" applyFill="1" applyBorder="1" applyAlignment="1" applyProtection="1">
      <alignment vertical="center"/>
      <protection locked="0" hidden="1"/>
    </xf>
    <xf numFmtId="0" fontId="5" fillId="0" borderId="10" xfId="0" quotePrefix="1" applyFont="1" applyBorder="1" applyAlignment="1" applyProtection="1">
      <alignment horizontal="left" vertical="center"/>
      <protection hidden="1"/>
    </xf>
    <xf numFmtId="0" fontId="5" fillId="0" borderId="11" xfId="0" applyFont="1" applyBorder="1" applyAlignment="1" applyProtection="1">
      <alignment vertical="center"/>
      <protection hidden="1"/>
    </xf>
    <xf numFmtId="0" fontId="17" fillId="3" borderId="0" xfId="0" quotePrefix="1" applyFont="1" applyFill="1" applyAlignment="1" applyProtection="1">
      <alignment horizontal="center" vertical="center"/>
      <protection hidden="1"/>
    </xf>
    <xf numFmtId="0" fontId="5" fillId="0" borderId="34" xfId="0" quotePrefix="1" applyFont="1" applyBorder="1" applyAlignment="1" applyProtection="1">
      <alignment horizontal="left" vertical="center"/>
      <protection hidden="1"/>
    </xf>
    <xf numFmtId="0" fontId="5" fillId="0" borderId="24" xfId="0" applyFont="1" applyBorder="1" applyAlignment="1" applyProtection="1">
      <alignment vertical="center"/>
      <protection hidden="1"/>
    </xf>
    <xf numFmtId="0" fontId="0" fillId="4" borderId="0" xfId="0" applyFill="1" applyAlignment="1" applyProtection="1">
      <alignment vertical="center"/>
      <protection locked="0" hidden="1"/>
    </xf>
    <xf numFmtId="0" fontId="0" fillId="4" borderId="33" xfId="0" applyFill="1" applyBorder="1" applyAlignment="1" applyProtection="1">
      <alignment vertical="center"/>
      <protection locked="0" hidden="1"/>
    </xf>
    <xf numFmtId="0" fontId="0" fillId="4" borderId="12" xfId="0" applyFill="1" applyBorder="1" applyAlignment="1" applyProtection="1">
      <alignment vertical="center"/>
      <protection locked="0" hidden="1"/>
    </xf>
    <xf numFmtId="0" fontId="17" fillId="3" borderId="28" xfId="0" quotePrefix="1" applyFont="1" applyFill="1" applyBorder="1" applyAlignment="1" applyProtection="1">
      <alignment horizontal="center" vertical="center"/>
      <protection hidden="1"/>
    </xf>
    <xf numFmtId="0" fontId="0" fillId="4" borderId="14" xfId="0" applyFill="1" applyBorder="1" applyAlignment="1" applyProtection="1">
      <alignment horizontal="left" vertical="center"/>
      <protection locked="0" hidden="1"/>
    </xf>
    <xf numFmtId="0" fontId="0" fillId="4" borderId="21" xfId="0" applyFill="1" applyBorder="1" applyAlignment="1" applyProtection="1">
      <alignment horizontal="left" vertical="center"/>
      <protection locked="0" hidden="1"/>
    </xf>
    <xf numFmtId="165" fontId="0" fillId="4" borderId="17" xfId="1" applyFont="1" applyFill="1" applyBorder="1" applyAlignment="1" applyProtection="1">
      <alignment vertical="center"/>
      <protection locked="0" hidden="1"/>
    </xf>
    <xf numFmtId="165" fontId="0" fillId="4" borderId="23" xfId="1" applyFont="1" applyFill="1" applyBorder="1" applyAlignment="1" applyProtection="1">
      <alignment vertical="center"/>
      <protection locked="0" hidden="1"/>
    </xf>
    <xf numFmtId="0" fontId="0" fillId="4" borderId="11" xfId="0" quotePrefix="1" applyFill="1" applyBorder="1" applyAlignment="1" applyProtection="1">
      <alignment horizontal="left" vertical="center"/>
      <protection locked="0" hidden="1"/>
    </xf>
    <xf numFmtId="0" fontId="0" fillId="0" borderId="16" xfId="0" quotePrefix="1" applyBorder="1" applyAlignment="1" applyProtection="1">
      <alignment horizontal="left" vertical="center"/>
      <protection hidden="1"/>
    </xf>
    <xf numFmtId="0" fontId="0" fillId="0" borderId="17" xfId="0" applyBorder="1" applyAlignment="1" applyProtection="1">
      <alignment vertical="center"/>
      <protection hidden="1"/>
    </xf>
    <xf numFmtId="0" fontId="12" fillId="4" borderId="17" xfId="5" quotePrefix="1" applyFill="1" applyBorder="1" applyAlignment="1" applyProtection="1">
      <alignment horizontal="left" vertical="center"/>
      <protection locked="0" hidden="1"/>
    </xf>
    <xf numFmtId="0" fontId="0" fillId="4" borderId="18" xfId="0" applyFill="1" applyBorder="1" applyAlignment="1" applyProtection="1">
      <alignment vertical="center"/>
      <protection locked="0" hidden="1"/>
    </xf>
    <xf numFmtId="0" fontId="0" fillId="4" borderId="17" xfId="0" applyFill="1" applyBorder="1" applyAlignment="1" applyProtection="1">
      <alignment vertical="center"/>
      <protection locked="0"/>
    </xf>
    <xf numFmtId="0" fontId="0" fillId="4" borderId="23" xfId="0" applyFill="1" applyBorder="1" applyAlignment="1" applyProtection="1">
      <alignment vertical="center"/>
      <protection locked="0"/>
    </xf>
    <xf numFmtId="0" fontId="0" fillId="4" borderId="14" xfId="0" applyFill="1" applyBorder="1" applyAlignment="1" applyProtection="1">
      <alignment vertical="center"/>
      <protection locked="0" hidden="1"/>
    </xf>
    <xf numFmtId="0" fontId="0" fillId="4" borderId="21" xfId="0" applyFill="1" applyBorder="1" applyAlignment="1" applyProtection="1">
      <alignment vertical="center"/>
      <protection locked="0" hidden="1"/>
    </xf>
    <xf numFmtId="0" fontId="0" fillId="0" borderId="11" xfId="0" applyBorder="1" applyAlignment="1" applyProtection="1">
      <alignment vertical="center"/>
      <protection hidden="1"/>
    </xf>
    <xf numFmtId="0" fontId="0" fillId="0" borderId="17" xfId="0" applyBorder="1" applyAlignment="1">
      <alignment vertical="center"/>
    </xf>
    <xf numFmtId="0" fontId="0" fillId="0" borderId="24" xfId="0" quotePrefix="1" applyBorder="1" applyAlignment="1" applyProtection="1">
      <alignment horizontal="right" vertical="center"/>
      <protection hidden="1"/>
    </xf>
    <xf numFmtId="0" fontId="5" fillId="0" borderId="11" xfId="0" quotePrefix="1" applyFont="1" applyBorder="1" applyAlignment="1" applyProtection="1">
      <alignment horizontal="left" vertical="center"/>
      <protection hidden="1"/>
    </xf>
    <xf numFmtId="166" fontId="0" fillId="4" borderId="14" xfId="0" applyNumberFormat="1" applyFill="1" applyBorder="1" applyAlignment="1" applyProtection="1">
      <alignment horizontal="left" vertical="center"/>
      <protection locked="0" hidden="1"/>
    </xf>
    <xf numFmtId="166" fontId="0" fillId="4" borderId="21" xfId="0" applyNumberFormat="1" applyFill="1" applyBorder="1" applyAlignment="1" applyProtection="1">
      <alignment horizontal="left" vertical="center"/>
      <protection locked="0" hidden="1"/>
    </xf>
    <xf numFmtId="0" fontId="0" fillId="0" borderId="32" xfId="0" quotePrefix="1" applyBorder="1" applyAlignment="1" applyProtection="1">
      <alignment horizontal="left" vertical="top" wrapText="1"/>
      <protection hidden="1"/>
    </xf>
    <xf numFmtId="0" fontId="0" fillId="0" borderId="0" xfId="0" applyAlignment="1" applyProtection="1">
      <alignment vertical="top" wrapText="1"/>
      <protection hidden="1"/>
    </xf>
    <xf numFmtId="0" fontId="0" fillId="0" borderId="33" xfId="0" applyBorder="1" applyAlignment="1" applyProtection="1">
      <alignment vertical="top" wrapText="1"/>
      <protection hidden="1"/>
    </xf>
    <xf numFmtId="0" fontId="0" fillId="4" borderId="28" xfId="0" quotePrefix="1" applyFill="1" applyBorder="1" applyAlignment="1" applyProtection="1">
      <alignment horizontal="left" vertical="center"/>
      <protection locked="0" hidden="1"/>
    </xf>
    <xf numFmtId="0" fontId="0" fillId="4" borderId="28" xfId="0" applyFill="1" applyBorder="1" applyAlignment="1" applyProtection="1">
      <alignment vertical="center"/>
      <protection locked="0" hidden="1"/>
    </xf>
    <xf numFmtId="0" fontId="0" fillId="4" borderId="29" xfId="0" applyFill="1" applyBorder="1" applyAlignment="1" applyProtection="1">
      <alignment vertical="center"/>
      <protection locked="0" hidden="1"/>
    </xf>
    <xf numFmtId="0" fontId="0" fillId="0" borderId="27" xfId="0" quotePrefix="1" applyBorder="1" applyAlignment="1" applyProtection="1">
      <alignment horizontal="left" vertical="center"/>
      <protection hidden="1"/>
    </xf>
    <xf numFmtId="0" fontId="0" fillId="0" borderId="28" xfId="0" applyBorder="1" applyAlignment="1" applyProtection="1">
      <alignment vertical="center"/>
      <protection hidden="1"/>
    </xf>
    <xf numFmtId="0" fontId="12" fillId="4" borderId="17" xfId="5" applyFill="1" applyBorder="1" applyAlignment="1" applyProtection="1">
      <alignment vertical="center"/>
      <protection locked="0"/>
    </xf>
    <xf numFmtId="166" fontId="0" fillId="4" borderId="17" xfId="0" applyNumberFormat="1" applyFill="1" applyBorder="1" applyAlignment="1" applyProtection="1">
      <alignment horizontal="left" vertical="center"/>
      <protection locked="0" hidden="1"/>
    </xf>
    <xf numFmtId="0" fontId="14" fillId="0" borderId="0" xfId="0" quotePrefix="1" applyFont="1" applyAlignment="1" applyProtection="1">
      <alignment horizontal="center" vertical="center"/>
      <protection hidden="1"/>
    </xf>
    <xf numFmtId="0" fontId="5" fillId="6" borderId="0" xfId="0" applyFont="1" applyFill="1" applyAlignment="1" applyProtection="1">
      <alignment horizontal="center"/>
      <protection hidden="1"/>
    </xf>
    <xf numFmtId="0" fontId="17" fillId="3" borderId="30" xfId="0" quotePrefix="1" applyFont="1" applyFill="1" applyBorder="1" applyAlignment="1" applyProtection="1">
      <alignment horizontal="center" vertical="center"/>
      <protection hidden="1"/>
    </xf>
    <xf numFmtId="0" fontId="17" fillId="3" borderId="26" xfId="0" applyFont="1" applyFill="1" applyBorder="1" applyAlignment="1" applyProtection="1">
      <alignment horizontal="center" vertical="center"/>
      <protection hidden="1"/>
    </xf>
    <xf numFmtId="0" fontId="17" fillId="3" borderId="31" xfId="0" applyFont="1" applyFill="1" applyBorder="1" applyAlignment="1" applyProtection="1">
      <alignment horizontal="center" vertical="center"/>
      <protection hidden="1"/>
    </xf>
    <xf numFmtId="0" fontId="0" fillId="4" borderId="17" xfId="0" applyFill="1" applyBorder="1" applyAlignment="1" applyProtection="1">
      <alignment horizontal="left" vertical="center"/>
      <protection locked="0" hidden="1"/>
    </xf>
    <xf numFmtId="0" fontId="0" fillId="4" borderId="23" xfId="0" applyFill="1" applyBorder="1" applyAlignment="1" applyProtection="1">
      <alignment horizontal="left" vertical="center"/>
      <protection locked="0" hidden="1"/>
    </xf>
    <xf numFmtId="0" fontId="0" fillId="0" borderId="11" xfId="0" quotePrefix="1" applyBorder="1" applyAlignment="1">
      <alignment horizontal="right" vertical="center" wrapText="1"/>
    </xf>
    <xf numFmtId="0" fontId="0" fillId="0" borderId="11" xfId="0" applyBorder="1" applyAlignment="1">
      <alignment horizontal="right" vertical="center" wrapText="1"/>
    </xf>
    <xf numFmtId="0" fontId="0" fillId="0" borderId="13" xfId="0" applyBorder="1" applyAlignment="1">
      <alignment vertical="center"/>
    </xf>
    <xf numFmtId="0" fontId="0" fillId="0" borderId="14" xfId="0" applyBorder="1" applyAlignment="1">
      <alignment vertical="center"/>
    </xf>
    <xf numFmtId="0" fontId="0" fillId="4" borderId="14" xfId="0" quotePrefix="1" applyFill="1" applyBorder="1" applyAlignment="1" applyProtection="1">
      <alignment horizontal="left" vertical="center"/>
      <protection locked="0"/>
    </xf>
    <xf numFmtId="0" fontId="0" fillId="4" borderId="21" xfId="0" quotePrefix="1" applyFill="1" applyBorder="1" applyAlignment="1" applyProtection="1">
      <alignment horizontal="left" vertical="center"/>
      <protection locked="0"/>
    </xf>
    <xf numFmtId="0" fontId="0" fillId="0" borderId="32" xfId="0" applyBorder="1" applyProtection="1">
      <protection hidden="1"/>
    </xf>
    <xf numFmtId="0" fontId="0" fillId="0" borderId="0" xfId="0" applyProtection="1">
      <protection hidden="1"/>
    </xf>
    <xf numFmtId="0" fontId="0" fillId="0" borderId="33" xfId="0" applyBorder="1" applyProtection="1">
      <protection hidden="1"/>
    </xf>
    <xf numFmtId="0" fontId="0" fillId="0" borderId="32" xfId="0" applyBorder="1" applyAlignment="1" applyProtection="1">
      <alignment vertical="top" wrapText="1"/>
      <protection hidden="1"/>
    </xf>
  </cellXfs>
  <cellStyles count="6">
    <cellStyle name="Currency" xfId="1" builtinId="4"/>
    <cellStyle name="Hyperlink" xfId="5" builtinId="8"/>
    <cellStyle name="Millares 2" xfId="4" xr:uid="{00000000-0005-0000-0000-000005000000}"/>
    <cellStyle name="Moneda 2" xfId="3" xr:uid="{00000000-0005-0000-0000-000007000000}"/>
    <cellStyle name="Normal" xfId="0" builtinId="0"/>
    <cellStyle name="Normal 2" xfId="2" xr:uid="{00000000-0005-0000-0000-00000A000000}"/>
  </cellStyles>
  <dxfs count="16">
    <dxf>
      <numFmt numFmtId="0" formatCode="General"/>
      <fill>
        <patternFill patternType="solid">
          <fgColor indexed="64"/>
          <bgColor rgb="FFBBFAFD"/>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bgColor theme="5" tint="0.59996337778862885"/>
        </patternFill>
      </fill>
    </dxf>
    <dxf>
      <fill>
        <patternFill>
          <bgColor rgb="FFFF99FF"/>
        </patternFill>
      </fill>
    </dxf>
    <dxf>
      <fill>
        <patternFill>
          <bgColor theme="0"/>
        </patternFill>
      </fill>
    </dxf>
    <dxf>
      <fill>
        <patternFill>
          <bgColor theme="5" tint="0.59996337778862885"/>
        </patternFill>
      </fill>
    </dxf>
    <dxf>
      <font>
        <color theme="0"/>
      </font>
      <fill>
        <patternFill>
          <bgColor rgb="FFFF99FF"/>
        </patternFill>
      </fill>
    </dxf>
    <dxf>
      <font>
        <color theme="0"/>
      </font>
      <fill>
        <patternFill>
          <bgColor rgb="FFFF99FF"/>
        </patternFill>
      </fill>
    </dxf>
    <dxf>
      <fill>
        <patternFill>
          <bgColor theme="5" tint="0.59996337778862885"/>
        </patternFill>
      </fill>
      <border>
        <vertical/>
        <horizontal/>
      </border>
    </dxf>
    <dxf>
      <fill>
        <patternFill>
          <bgColor theme="0"/>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66FF"/>
      <color rgb="FFDAFCFE"/>
      <color rgb="FFBBFAFD"/>
      <color rgb="FFFF99FF"/>
      <color rgb="FFFFC7CE"/>
      <color rgb="FF131929"/>
      <color rgb="FF06AEB5"/>
      <color rgb="FFDCE8E8"/>
      <color rgb="FF669999"/>
      <color rgb="FFC5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hyperlink" Target="https://analitikacorp.com/servicio-arriendo-seguro/#ejemplos-analisisAS" TargetMode="External"/><Relationship Id="rId5" Type="http://schemas.openxmlformats.org/officeDocument/2006/relationships/hyperlink" Target="https://analitikacorp.com/arriendo_seguro/#politicas-AS" TargetMode="External"/><Relationship Id="rId4" Type="http://schemas.openxmlformats.org/officeDocument/2006/relationships/image" Target="../media/image1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02610" cy="536823"/>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3102610" cy="536823"/>
        </a:xfrm>
        <a:prstGeom prst="rect">
          <a:avLst/>
        </a:prstGeom>
      </xdr:spPr>
    </xdr:pic>
    <xdr:clientData/>
  </xdr:oneCellAnchor>
  <xdr:oneCellAnchor>
    <xdr:from>
      <xdr:col>0</xdr:col>
      <xdr:colOff>0</xdr:colOff>
      <xdr:row>9</xdr:row>
      <xdr:rowOff>0</xdr:rowOff>
    </xdr:from>
    <xdr:ext cx="7604760" cy="883920"/>
    <xdr:pic>
      <xdr:nvPicPr>
        <xdr:cNvPr id="3" name="Imagen 2" descr="Habilitar formulari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0" y="3017520"/>
          <a:ext cx="7604760" cy="883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xdr:colOff>
      <xdr:row>49</xdr:row>
      <xdr:rowOff>0</xdr:rowOff>
    </xdr:from>
    <xdr:to>
      <xdr:col>0</xdr:col>
      <xdr:colOff>4643284</xdr:colOff>
      <xdr:row>65</xdr:row>
      <xdr:rowOff>133920</xdr:rowOff>
    </xdr:to>
    <xdr:pic>
      <xdr:nvPicPr>
        <xdr:cNvPr id="14" name="ImageCedula1" descr="http://servicios.registrocivil.gob.ec/identidad/App_Themes/images/Cedula1.pn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 y="26997660"/>
          <a:ext cx="4643283" cy="30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5417819</xdr:colOff>
      <xdr:row>48</xdr:row>
      <xdr:rowOff>83820</xdr:rowOff>
    </xdr:from>
    <xdr:to>
      <xdr:col>0</xdr:col>
      <xdr:colOff>9866179</xdr:colOff>
      <xdr:row>65</xdr:row>
      <xdr:rowOff>114300</xdr:rowOff>
    </xdr:to>
    <xdr:pic>
      <xdr:nvPicPr>
        <xdr:cNvPr id="15" name="ImageCedula2" descr="http://servicios.registrocivil.gob.ec/identidad/App_Themes/images/Cedula2.png">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5417819" y="26898600"/>
          <a:ext cx="4448360" cy="3139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3032760</xdr:colOff>
      <xdr:row>66</xdr:row>
      <xdr:rowOff>144779</xdr:rowOff>
    </xdr:from>
    <xdr:to>
      <xdr:col>0</xdr:col>
      <xdr:colOff>7094220</xdr:colOff>
      <xdr:row>83</xdr:row>
      <xdr:rowOff>159348</xdr:rowOff>
    </xdr:to>
    <xdr:pic>
      <xdr:nvPicPr>
        <xdr:cNvPr id="16" name="ImageCedula3" descr="http://servicios.registrocivil.gob.ec/identidad/App_Themes/images/Cedula3.png">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3032760" y="30251399"/>
          <a:ext cx="4061460" cy="312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1</xdr:rowOff>
    </xdr:from>
    <xdr:to>
      <xdr:col>0</xdr:col>
      <xdr:colOff>4517651</xdr:colOff>
      <xdr:row>44</xdr:row>
      <xdr:rowOff>45721</xdr:rowOff>
    </xdr:to>
    <xdr:pic>
      <xdr:nvPicPr>
        <xdr:cNvPr id="28" name="Imagen 27">
          <a:extLst>
            <a:ext uri="{FF2B5EF4-FFF2-40B4-BE49-F238E27FC236}">
              <a16:creationId xmlns:a16="http://schemas.microsoft.com/office/drawing/2014/main" id="{64A9F5B5-11C6-450F-B078-5384541FF35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9491961"/>
          <a:ext cx="4517651" cy="1257300"/>
        </a:xfrm>
        <a:prstGeom prst="rect">
          <a:avLst/>
        </a:prstGeom>
      </xdr:spPr>
    </xdr:pic>
    <xdr:clientData/>
  </xdr:twoCellAnchor>
  <xdr:twoCellAnchor editAs="oneCell">
    <xdr:from>
      <xdr:col>0</xdr:col>
      <xdr:colOff>15240</xdr:colOff>
      <xdr:row>13</xdr:row>
      <xdr:rowOff>45720</xdr:rowOff>
    </xdr:from>
    <xdr:to>
      <xdr:col>0</xdr:col>
      <xdr:colOff>6492240</xdr:colOff>
      <xdr:row>13</xdr:row>
      <xdr:rowOff>2387259</xdr:rowOff>
    </xdr:to>
    <xdr:pic>
      <xdr:nvPicPr>
        <xdr:cNvPr id="4" name="Imagen 3">
          <a:extLst>
            <a:ext uri="{FF2B5EF4-FFF2-40B4-BE49-F238E27FC236}">
              <a16:creationId xmlns:a16="http://schemas.microsoft.com/office/drawing/2014/main" id="{DAA1C7D8-01A9-4B0B-8FA0-B635E8CE687A}"/>
            </a:ext>
          </a:extLst>
        </xdr:cNvPr>
        <xdr:cNvPicPr>
          <a:picLocks noChangeAspect="1"/>
        </xdr:cNvPicPr>
      </xdr:nvPicPr>
      <xdr:blipFill>
        <a:blip xmlns:r="http://schemas.openxmlformats.org/officeDocument/2006/relationships" r:embed="rId7"/>
        <a:stretch>
          <a:fillRect/>
        </a:stretch>
      </xdr:blipFill>
      <xdr:spPr>
        <a:xfrm>
          <a:off x="15240" y="4503420"/>
          <a:ext cx="6477000" cy="2341539"/>
        </a:xfrm>
        <a:prstGeom prst="rect">
          <a:avLst/>
        </a:prstGeom>
      </xdr:spPr>
    </xdr:pic>
    <xdr:clientData/>
  </xdr:twoCellAnchor>
  <xdr:twoCellAnchor editAs="oneCell">
    <xdr:from>
      <xdr:col>0</xdr:col>
      <xdr:colOff>53340</xdr:colOff>
      <xdr:row>19</xdr:row>
      <xdr:rowOff>0</xdr:rowOff>
    </xdr:from>
    <xdr:to>
      <xdr:col>0</xdr:col>
      <xdr:colOff>5189220</xdr:colOff>
      <xdr:row>19</xdr:row>
      <xdr:rowOff>1471831</xdr:rowOff>
    </xdr:to>
    <xdr:pic>
      <xdr:nvPicPr>
        <xdr:cNvPr id="5" name="Imagen 4">
          <a:extLst>
            <a:ext uri="{FF2B5EF4-FFF2-40B4-BE49-F238E27FC236}">
              <a16:creationId xmlns:a16="http://schemas.microsoft.com/office/drawing/2014/main" id="{93B1C213-A7B0-476D-90C5-C526FDAC8FFF}"/>
            </a:ext>
          </a:extLst>
        </xdr:cNvPr>
        <xdr:cNvPicPr>
          <a:picLocks noChangeAspect="1"/>
        </xdr:cNvPicPr>
      </xdr:nvPicPr>
      <xdr:blipFill>
        <a:blip xmlns:r="http://schemas.openxmlformats.org/officeDocument/2006/relationships" r:embed="rId8"/>
        <a:stretch>
          <a:fillRect/>
        </a:stretch>
      </xdr:blipFill>
      <xdr:spPr>
        <a:xfrm>
          <a:off x="53340" y="7955280"/>
          <a:ext cx="5135880" cy="1471831"/>
        </a:xfrm>
        <a:prstGeom prst="rect">
          <a:avLst/>
        </a:prstGeom>
      </xdr:spPr>
    </xdr:pic>
    <xdr:clientData/>
  </xdr:twoCellAnchor>
  <xdr:twoCellAnchor editAs="oneCell">
    <xdr:from>
      <xdr:col>0</xdr:col>
      <xdr:colOff>0</xdr:colOff>
      <xdr:row>19</xdr:row>
      <xdr:rowOff>0</xdr:rowOff>
    </xdr:from>
    <xdr:to>
      <xdr:col>0</xdr:col>
      <xdr:colOff>2514818</xdr:colOff>
      <xdr:row>19</xdr:row>
      <xdr:rowOff>259102</xdr:rowOff>
    </xdr:to>
    <xdr:pic>
      <xdr:nvPicPr>
        <xdr:cNvPr id="6" name="Imagen 5">
          <a:extLst>
            <a:ext uri="{FF2B5EF4-FFF2-40B4-BE49-F238E27FC236}">
              <a16:creationId xmlns:a16="http://schemas.microsoft.com/office/drawing/2014/main" id="{3EA51979-96D0-48C9-B254-BE7F9CF20763}"/>
            </a:ext>
          </a:extLst>
        </xdr:cNvPr>
        <xdr:cNvPicPr>
          <a:picLocks noChangeAspect="1"/>
        </xdr:cNvPicPr>
      </xdr:nvPicPr>
      <xdr:blipFill>
        <a:blip xmlns:r="http://schemas.openxmlformats.org/officeDocument/2006/relationships" r:embed="rId9"/>
        <a:stretch>
          <a:fillRect/>
        </a:stretch>
      </xdr:blipFill>
      <xdr:spPr>
        <a:xfrm>
          <a:off x="0" y="7955280"/>
          <a:ext cx="2514818" cy="259102"/>
        </a:xfrm>
        <a:prstGeom prst="rect">
          <a:avLst/>
        </a:prstGeom>
      </xdr:spPr>
    </xdr:pic>
    <xdr:clientData/>
  </xdr:twoCellAnchor>
  <xdr:twoCellAnchor editAs="oneCell">
    <xdr:from>
      <xdr:col>0</xdr:col>
      <xdr:colOff>91440</xdr:colOff>
      <xdr:row>23</xdr:row>
      <xdr:rowOff>30480</xdr:rowOff>
    </xdr:from>
    <xdr:to>
      <xdr:col>0</xdr:col>
      <xdr:colOff>2606258</xdr:colOff>
      <xdr:row>23</xdr:row>
      <xdr:rowOff>289582</xdr:rowOff>
    </xdr:to>
    <xdr:pic>
      <xdr:nvPicPr>
        <xdr:cNvPr id="9" name="Imagen 8">
          <a:extLst>
            <a:ext uri="{FF2B5EF4-FFF2-40B4-BE49-F238E27FC236}">
              <a16:creationId xmlns:a16="http://schemas.microsoft.com/office/drawing/2014/main" id="{9D37DD9A-1606-4698-B83B-F20B87C156A7}"/>
            </a:ext>
          </a:extLst>
        </xdr:cNvPr>
        <xdr:cNvPicPr>
          <a:picLocks noChangeAspect="1"/>
        </xdr:cNvPicPr>
      </xdr:nvPicPr>
      <xdr:blipFill>
        <a:blip xmlns:r="http://schemas.openxmlformats.org/officeDocument/2006/relationships" r:embed="rId9"/>
        <a:stretch>
          <a:fillRect/>
        </a:stretch>
      </xdr:blipFill>
      <xdr:spPr>
        <a:xfrm>
          <a:off x="91440" y="10279380"/>
          <a:ext cx="2514818" cy="259102"/>
        </a:xfrm>
        <a:prstGeom prst="rect">
          <a:avLst/>
        </a:prstGeom>
      </xdr:spPr>
    </xdr:pic>
    <xdr:clientData/>
  </xdr:twoCellAnchor>
  <xdr:twoCellAnchor editAs="oneCell">
    <xdr:from>
      <xdr:col>0</xdr:col>
      <xdr:colOff>4145280</xdr:colOff>
      <xdr:row>26</xdr:row>
      <xdr:rowOff>38100</xdr:rowOff>
    </xdr:from>
    <xdr:to>
      <xdr:col>0</xdr:col>
      <xdr:colOff>7452647</xdr:colOff>
      <xdr:row>32</xdr:row>
      <xdr:rowOff>45816</xdr:rowOff>
    </xdr:to>
    <xdr:pic>
      <xdr:nvPicPr>
        <xdr:cNvPr id="10" name="Imagen 9">
          <a:extLst>
            <a:ext uri="{FF2B5EF4-FFF2-40B4-BE49-F238E27FC236}">
              <a16:creationId xmlns:a16="http://schemas.microsoft.com/office/drawing/2014/main" id="{962268DE-9A16-42EB-A43E-DF3C52882B51}"/>
            </a:ext>
          </a:extLst>
        </xdr:cNvPr>
        <xdr:cNvPicPr>
          <a:picLocks noChangeAspect="1"/>
        </xdr:cNvPicPr>
      </xdr:nvPicPr>
      <xdr:blipFill>
        <a:blip xmlns:r="http://schemas.openxmlformats.org/officeDocument/2006/relationships" r:embed="rId10"/>
        <a:stretch>
          <a:fillRect/>
        </a:stretch>
      </xdr:blipFill>
      <xdr:spPr>
        <a:xfrm>
          <a:off x="4145280" y="11323320"/>
          <a:ext cx="3307367" cy="1104996"/>
        </a:xfrm>
        <a:prstGeom prst="rect">
          <a:avLst/>
        </a:prstGeom>
      </xdr:spPr>
    </xdr:pic>
    <xdr:clientData/>
  </xdr:twoCellAnchor>
  <xdr:twoCellAnchor editAs="oneCell">
    <xdr:from>
      <xdr:col>0</xdr:col>
      <xdr:colOff>38100</xdr:colOff>
      <xdr:row>26</xdr:row>
      <xdr:rowOff>22860</xdr:rowOff>
    </xdr:from>
    <xdr:to>
      <xdr:col>0</xdr:col>
      <xdr:colOff>4031326</xdr:colOff>
      <xdr:row>34</xdr:row>
      <xdr:rowOff>22987</xdr:rowOff>
    </xdr:to>
    <xdr:pic>
      <xdr:nvPicPr>
        <xdr:cNvPr id="11" name="Imagen 10">
          <a:extLst>
            <a:ext uri="{FF2B5EF4-FFF2-40B4-BE49-F238E27FC236}">
              <a16:creationId xmlns:a16="http://schemas.microsoft.com/office/drawing/2014/main" id="{CA7D94EF-07FC-42C8-B039-F46A6C287978}"/>
            </a:ext>
          </a:extLst>
        </xdr:cNvPr>
        <xdr:cNvPicPr>
          <a:picLocks noChangeAspect="1"/>
        </xdr:cNvPicPr>
      </xdr:nvPicPr>
      <xdr:blipFill>
        <a:blip xmlns:r="http://schemas.openxmlformats.org/officeDocument/2006/relationships" r:embed="rId11"/>
        <a:stretch>
          <a:fillRect/>
        </a:stretch>
      </xdr:blipFill>
      <xdr:spPr>
        <a:xfrm>
          <a:off x="38100" y="11308080"/>
          <a:ext cx="3993226" cy="1463167"/>
        </a:xfrm>
        <a:prstGeom prst="rect">
          <a:avLst/>
        </a:prstGeom>
      </xdr:spPr>
    </xdr:pic>
    <xdr:clientData/>
  </xdr:twoCellAnchor>
  <xdr:twoCellAnchor editAs="oneCell">
    <xdr:from>
      <xdr:col>0</xdr:col>
      <xdr:colOff>45720</xdr:colOff>
      <xdr:row>37</xdr:row>
      <xdr:rowOff>0</xdr:rowOff>
    </xdr:from>
    <xdr:to>
      <xdr:col>0</xdr:col>
      <xdr:colOff>2926330</xdr:colOff>
      <xdr:row>37</xdr:row>
      <xdr:rowOff>990686</xdr:rowOff>
    </xdr:to>
    <xdr:pic>
      <xdr:nvPicPr>
        <xdr:cNvPr id="12" name="Imagen 11">
          <a:extLst>
            <a:ext uri="{FF2B5EF4-FFF2-40B4-BE49-F238E27FC236}">
              <a16:creationId xmlns:a16="http://schemas.microsoft.com/office/drawing/2014/main" id="{FA4283D1-FC13-4343-B1EF-9C043B3CF0F2}"/>
            </a:ext>
          </a:extLst>
        </xdr:cNvPr>
        <xdr:cNvPicPr>
          <a:picLocks noChangeAspect="1"/>
        </xdr:cNvPicPr>
      </xdr:nvPicPr>
      <xdr:blipFill>
        <a:blip xmlns:r="http://schemas.openxmlformats.org/officeDocument/2006/relationships" r:embed="rId12"/>
        <a:stretch>
          <a:fillRect/>
        </a:stretch>
      </xdr:blipFill>
      <xdr:spPr>
        <a:xfrm>
          <a:off x="45720" y="13479780"/>
          <a:ext cx="2880610" cy="990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xdr:colOff>
      <xdr:row>44</xdr:row>
      <xdr:rowOff>167640</xdr:rowOff>
    </xdr:from>
    <xdr:to>
      <xdr:col>6</xdr:col>
      <xdr:colOff>1051560</xdr:colOff>
      <xdr:row>44</xdr:row>
      <xdr:rowOff>167640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6096000" y="26167080"/>
          <a:ext cx="2438400" cy="0"/>
        </a:xfrm>
        <a:prstGeom prst="line">
          <a:avLst/>
        </a:prstGeom>
        <a:ln>
          <a:solidFill>
            <a:srgbClr val="66999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1554480</xdr:colOff>
      <xdr:row>44</xdr:row>
      <xdr:rowOff>167640</xdr:rowOff>
    </xdr:from>
    <xdr:to>
      <xdr:col>8</xdr:col>
      <xdr:colOff>1074420</xdr:colOff>
      <xdr:row>44</xdr:row>
      <xdr:rowOff>167640</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a:off x="9037320" y="26167080"/>
          <a:ext cx="2438400" cy="0"/>
        </a:xfrm>
        <a:prstGeom prst="line">
          <a:avLst/>
        </a:prstGeom>
        <a:ln>
          <a:solidFill>
            <a:srgbClr val="669999"/>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253365</xdr:colOff>
          <xdr:row>4</xdr:row>
          <xdr:rowOff>30480</xdr:rowOff>
        </xdr:from>
        <xdr:to>
          <xdr:col>3</xdr:col>
          <xdr:colOff>177641</xdr:colOff>
          <xdr:row>4</xdr:row>
          <xdr:rowOff>243840</xdr:rowOff>
        </xdr:to>
        <xdr:pic>
          <xdr:nvPicPr>
            <xdr:cNvPr id="7" name="Imagen 6">
              <a:extLst>
                <a:ext uri="{FF2B5EF4-FFF2-40B4-BE49-F238E27FC236}">
                  <a16:creationId xmlns:a16="http://schemas.microsoft.com/office/drawing/2014/main" id="{F2184CE2-5026-4D3D-89C4-3F0973E48ACA}"/>
                </a:ext>
              </a:extLst>
            </xdr:cNvPr>
            <xdr:cNvPicPr>
              <a:picLocks noChangeAspect="1" noChangeArrowheads="1"/>
              <a:extLst>
                <a:ext uri="{84589F7E-364E-4C9E-8A38-B11213B215E9}">
                  <a14:cameraTool cellRange="'valida-ci'!$M$9" spid="_x0000_s3011"/>
                </a:ext>
              </a:extLst>
            </xdr:cNvPicPr>
          </xdr:nvPicPr>
          <xdr:blipFill>
            <a:blip xmlns:r="http://schemas.openxmlformats.org/officeDocument/2006/relationships" r:embed="rId1"/>
            <a:srcRect/>
            <a:stretch>
              <a:fillRect/>
            </a:stretch>
          </xdr:blipFill>
          <xdr:spPr bwMode="auto">
            <a:xfrm>
              <a:off x="253365" y="1506855"/>
              <a:ext cx="4298156" cy="217170"/>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1356360</xdr:colOff>
          <xdr:row>14</xdr:row>
          <xdr:rowOff>38100</xdr:rowOff>
        </xdr:from>
        <xdr:to>
          <xdr:col>3</xdr:col>
          <xdr:colOff>419100</xdr:colOff>
          <xdr:row>14</xdr:row>
          <xdr:rowOff>228600</xdr:rowOff>
        </xdr:to>
        <xdr:pic>
          <xdr:nvPicPr>
            <xdr:cNvPr id="8" name="Imagen 7">
              <a:extLst>
                <a:ext uri="{FF2B5EF4-FFF2-40B4-BE49-F238E27FC236}">
                  <a16:creationId xmlns:a16="http://schemas.microsoft.com/office/drawing/2014/main" id="{17E682C6-218C-4F3F-83D7-F039893CCA0E}"/>
                </a:ext>
              </a:extLst>
            </xdr:cNvPr>
            <xdr:cNvPicPr>
              <a:picLocks noChangeAspect="1" noChangeArrowheads="1"/>
              <a:extLst>
                <a:ext uri="{84589F7E-364E-4C9E-8A38-B11213B215E9}">
                  <a14:cameraTool cellRange="'valida-ci'!$M$20" spid="_x0000_s3012"/>
                </a:ext>
              </a:extLst>
            </xdr:cNvPicPr>
          </xdr:nvPicPr>
          <xdr:blipFill>
            <a:blip xmlns:r="http://schemas.openxmlformats.org/officeDocument/2006/relationships" r:embed="rId2"/>
            <a:srcRect/>
            <a:stretch>
              <a:fillRect/>
            </a:stretch>
          </xdr:blipFill>
          <xdr:spPr bwMode="auto">
            <a:xfrm>
              <a:off x="1356360" y="3710940"/>
              <a:ext cx="3429000" cy="190500"/>
            </a:xfrm>
            <a:prstGeom prst="rect">
              <a:avLst/>
            </a:prstGeom>
            <a:noFill/>
            <a:ln w="9525">
              <a:noFill/>
              <a:miter lim="800000"/>
              <a:headEnd/>
              <a:tailEnd/>
            </a:ln>
          </xdr:spPr>
        </xdr:pic>
        <xdr:clientData/>
      </xdr:twoCellAnchor>
    </mc:Choice>
    <mc:Fallback/>
  </mc:AlternateContent>
  <xdr:twoCellAnchor editAs="oneCell">
    <xdr:from>
      <xdr:col>0</xdr:col>
      <xdr:colOff>220981</xdr:colOff>
      <xdr:row>0</xdr:row>
      <xdr:rowOff>198120</xdr:rowOff>
    </xdr:from>
    <xdr:to>
      <xdr:col>1</xdr:col>
      <xdr:colOff>454661</xdr:colOff>
      <xdr:row>3</xdr:row>
      <xdr:rowOff>253717</xdr:rowOff>
    </xdr:to>
    <xdr:pic>
      <xdr:nvPicPr>
        <xdr:cNvPr id="11" name="Imagen 10">
          <a:extLst>
            <a:ext uri="{FF2B5EF4-FFF2-40B4-BE49-F238E27FC236}">
              <a16:creationId xmlns:a16="http://schemas.microsoft.com/office/drawing/2014/main" id="{0603F619-7A8B-417D-B575-DEF32722A2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0981" y="198120"/>
          <a:ext cx="1765300" cy="10591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461433</xdr:colOff>
          <xdr:row>3</xdr:row>
          <xdr:rowOff>32173</xdr:rowOff>
        </xdr:from>
        <xdr:to>
          <xdr:col>5</xdr:col>
          <xdr:colOff>1065389</xdr:colOff>
          <xdr:row>3</xdr:row>
          <xdr:rowOff>416983</xdr:rowOff>
        </xdr:to>
        <xdr:pic>
          <xdr:nvPicPr>
            <xdr:cNvPr id="10" name="Imagen 9">
              <a:extLst>
                <a:ext uri="{FF2B5EF4-FFF2-40B4-BE49-F238E27FC236}">
                  <a16:creationId xmlns:a16="http://schemas.microsoft.com/office/drawing/2014/main" id="{725D8096-ED0E-48FB-96A1-8F71E2AE540F}"/>
                </a:ext>
              </a:extLst>
            </xdr:cNvPr>
            <xdr:cNvPicPr>
              <a:picLocks noChangeAspect="1" noChangeArrowheads="1"/>
              <a:extLst>
                <a:ext uri="{84589F7E-364E-4C9E-8A38-B11213B215E9}">
                  <a14:cameraTool cellRange="'valida-ci'!$M$15" spid="_x0000_s3013"/>
                </a:ext>
              </a:extLst>
            </xdr:cNvPicPr>
          </xdr:nvPicPr>
          <xdr:blipFill>
            <a:blip xmlns:r="http://schemas.openxmlformats.org/officeDocument/2006/relationships" r:embed="rId4"/>
            <a:srcRect/>
            <a:stretch>
              <a:fillRect/>
            </a:stretch>
          </xdr:blipFill>
          <xdr:spPr bwMode="auto">
            <a:xfrm>
              <a:off x="3664655" y="1019951"/>
              <a:ext cx="3496734" cy="38481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8</xdr:col>
      <xdr:colOff>24694</xdr:colOff>
      <xdr:row>2</xdr:row>
      <xdr:rowOff>14111</xdr:rowOff>
    </xdr:from>
    <xdr:to>
      <xdr:col>9</xdr:col>
      <xdr:colOff>49389</xdr:colOff>
      <xdr:row>2</xdr:row>
      <xdr:rowOff>289277</xdr:rowOff>
    </xdr:to>
    <xdr:sp macro="" textlink="">
      <xdr:nvSpPr>
        <xdr:cNvPr id="3" name="Rectángulo 2">
          <a:hlinkClick xmlns:r="http://schemas.openxmlformats.org/officeDocument/2006/relationships" r:id="rId5" tooltip="Políticas de Privacidad y Tratamiento de Datos Personales"/>
          <a:extLst>
            <a:ext uri="{FF2B5EF4-FFF2-40B4-BE49-F238E27FC236}">
              <a16:creationId xmlns:a16="http://schemas.microsoft.com/office/drawing/2014/main" id="{9CD4DE86-0D9D-46D6-AAAA-52E27CCAFBF5}"/>
            </a:ext>
          </a:extLst>
        </xdr:cNvPr>
        <xdr:cNvSpPr/>
      </xdr:nvSpPr>
      <xdr:spPr>
        <a:xfrm>
          <a:off x="10692694" y="698500"/>
          <a:ext cx="1456973" cy="2751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7</xdr:col>
      <xdr:colOff>1376539</xdr:colOff>
      <xdr:row>3</xdr:row>
      <xdr:rowOff>18347</xdr:rowOff>
    </xdr:from>
    <xdr:to>
      <xdr:col>8</xdr:col>
      <xdr:colOff>1386417</xdr:colOff>
      <xdr:row>3</xdr:row>
      <xdr:rowOff>384530</xdr:rowOff>
    </xdr:to>
    <xdr:sp macro="" textlink="">
      <xdr:nvSpPr>
        <xdr:cNvPr id="12" name="Rectángulo 11">
          <a:hlinkClick xmlns:r="http://schemas.openxmlformats.org/officeDocument/2006/relationships" r:id="rId6" tooltip="Mire ejemplos reales del Análisis Técnico Arriendo Seguro"/>
          <a:extLst>
            <a:ext uri="{FF2B5EF4-FFF2-40B4-BE49-F238E27FC236}">
              <a16:creationId xmlns:a16="http://schemas.microsoft.com/office/drawing/2014/main" id="{3B3AD962-D9A5-4318-999E-753D616FE213}"/>
            </a:ext>
          </a:extLst>
        </xdr:cNvPr>
        <xdr:cNvSpPr/>
      </xdr:nvSpPr>
      <xdr:spPr>
        <a:xfrm>
          <a:off x="10661650" y="999069"/>
          <a:ext cx="1392767" cy="366183"/>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FCDD51-8FC2-447B-9707-FBF80D216FE8}" name="BDD" displayName="BDD" ref="A1:I71" totalsRowShown="0" headerRowDxfId="5">
  <autoFilter ref="A1:I71" xr:uid="{52110AAE-4256-4096-B2E5-CCB90AF35D6A}"/>
  <tableColumns count="9">
    <tableColumn id="1" xr3:uid="{7EFAAB93-DA7C-4C9F-B45D-F41EC002DFE5}" name="COMPLETO" dataDxfId="4">
      <calculatedColumnFormula>B2&amp;C2&amp;D2&amp;E2&amp;F2</calculatedColumnFormula>
    </tableColumn>
    <tableColumn id="2" xr3:uid="{F171F9E4-1629-462D-BE00-FDE7FF7DAC8F}" name="GRUPO"/>
    <tableColumn id="3" xr3:uid="{9DC1DFA4-6116-43FF-BEDD-33AF26EF3FBD}" name="NUMERO" dataDxfId="3"/>
    <tableColumn id="4" xr3:uid="{9C54B659-E707-4065-8A01-72D4304ABE18}" name="SEGMENTO1"/>
    <tableColumn id="5" xr3:uid="{9D8362C4-434E-4888-AAC5-BE5D8690D023}" name="SEGMENTO2" dataDxfId="2"/>
    <tableColumn id="6" xr3:uid="{02E35D8E-8A40-4C0F-8DB6-BFC71186F0FE}" name="SEGMENTO3" dataDxfId="1"/>
    <tableColumn id="7" xr3:uid="{0FFCBC99-DBCA-41F4-91B1-483A664DF723}" name="COD1">
      <calculatedColumnFormula>B2&amp;C2</calculatedColumnFormula>
    </tableColumn>
    <tableColumn id="8" xr3:uid="{00EB49DB-5EC9-4E2F-93A8-3DC3EB4DFDB7}" name="COD2">
      <calculatedColumnFormula>D2&amp;E2&amp;F2</calculatedColumnFormula>
    </tableColumn>
    <tableColumn id="9" xr3:uid="{A7B8B155-B945-420A-9EBA-F9D1671B886A}" name="VALOR" dataDxfId="0">
      <calculatedColumnFormula>Formulario!B6</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F3FE4-BE8A-4499-BD3B-1D63C9F5F1AD}">
  <sheetPr codeName="Hoja2"/>
  <dimension ref="A1:A99"/>
  <sheetViews>
    <sheetView showGridLines="0" zoomScale="80" zoomScaleNormal="80" workbookViewId="0">
      <selection activeCell="A6" sqref="A6"/>
    </sheetView>
  </sheetViews>
  <sheetFormatPr defaultColWidth="0" defaultRowHeight="14.5" customHeight="1" zeroHeight="1" x14ac:dyDescent="0.35"/>
  <cols>
    <col min="1" max="1" width="150" style="1" customWidth="1"/>
    <col min="2" max="16384" width="11.54296875" hidden="1"/>
  </cols>
  <sheetData>
    <row r="1" spans="1:1" ht="46.75" customHeight="1" x14ac:dyDescent="0.35"/>
    <row r="2" spans="1:1" ht="18.5" x14ac:dyDescent="0.45">
      <c r="A2" s="2" t="s">
        <v>30</v>
      </c>
    </row>
    <row r="3" spans="1:1" x14ac:dyDescent="0.35"/>
    <row r="4" spans="1:1" ht="29" x14ac:dyDescent="0.35">
      <c r="A4" s="4" t="s">
        <v>166</v>
      </c>
    </row>
    <row r="5" spans="1:1" x14ac:dyDescent="0.35"/>
    <row r="6" spans="1:1" ht="29" x14ac:dyDescent="0.35">
      <c r="A6" s="106" t="s">
        <v>270</v>
      </c>
    </row>
    <row r="7" spans="1:1" x14ac:dyDescent="0.35"/>
    <row r="8" spans="1:1" ht="43.5" x14ac:dyDescent="0.35">
      <c r="A8" s="4" t="s">
        <v>167</v>
      </c>
    </row>
    <row r="9" spans="1:1" x14ac:dyDescent="0.35"/>
    <row r="10" spans="1:1" ht="70.400000000000006" customHeight="1" x14ac:dyDescent="0.35"/>
    <row r="11" spans="1:1" x14ac:dyDescent="0.35"/>
    <row r="12" spans="1:1" ht="29" x14ac:dyDescent="0.35">
      <c r="A12" s="1" t="s">
        <v>31</v>
      </c>
    </row>
    <row r="13" spans="1:1" x14ac:dyDescent="0.35"/>
    <row r="14" spans="1:1" ht="189" customHeight="1" x14ac:dyDescent="0.35">
      <c r="A14"/>
    </row>
    <row r="15" spans="1:1" x14ac:dyDescent="0.35"/>
    <row r="16" spans="1:1" ht="29" x14ac:dyDescent="0.35">
      <c r="A16" s="4" t="s">
        <v>271</v>
      </c>
    </row>
    <row r="17" spans="1:1" x14ac:dyDescent="0.35"/>
    <row r="18" spans="1:1" x14ac:dyDescent="0.35">
      <c r="A18" s="4" t="s">
        <v>272</v>
      </c>
    </row>
    <row r="19" spans="1:1" x14ac:dyDescent="0.35"/>
    <row r="20" spans="1:1" ht="123" customHeight="1" x14ac:dyDescent="0.35">
      <c r="A20"/>
    </row>
    <row r="21" spans="1:1" x14ac:dyDescent="0.35"/>
    <row r="22" spans="1:1" ht="29" x14ac:dyDescent="0.35">
      <c r="A22" s="1" t="s">
        <v>32</v>
      </c>
    </row>
    <row r="23" spans="1:1" x14ac:dyDescent="0.35"/>
    <row r="24" spans="1:1" ht="24" customHeight="1" x14ac:dyDescent="0.35">
      <c r="A24"/>
    </row>
    <row r="25" spans="1:1" x14ac:dyDescent="0.35"/>
    <row r="26" spans="1:1" ht="43.5" x14ac:dyDescent="0.35">
      <c r="A26" s="3" t="s">
        <v>33</v>
      </c>
    </row>
    <row r="27" spans="1:1" x14ac:dyDescent="0.35"/>
    <row r="28" spans="1:1" x14ac:dyDescent="0.35">
      <c r="A28"/>
    </row>
    <row r="29" spans="1:1" x14ac:dyDescent="0.35"/>
    <row r="30" spans="1:1" x14ac:dyDescent="0.35">
      <c r="A30"/>
    </row>
    <row r="31" spans="1:1" x14ac:dyDescent="0.35"/>
    <row r="32" spans="1:1" x14ac:dyDescent="0.35"/>
    <row r="33" spans="1:1" x14ac:dyDescent="0.35"/>
    <row r="34" spans="1:1" x14ac:dyDescent="0.35"/>
    <row r="35" spans="1:1" x14ac:dyDescent="0.35"/>
    <row r="36" spans="1:1" ht="29" x14ac:dyDescent="0.35">
      <c r="A36" s="1" t="s">
        <v>34</v>
      </c>
    </row>
    <row r="37" spans="1:1" x14ac:dyDescent="0.35"/>
    <row r="38" spans="1:1" ht="85.4" customHeight="1" x14ac:dyDescent="0.35">
      <c r="A38"/>
    </row>
    <row r="39" spans="1:1" x14ac:dyDescent="0.35"/>
    <row r="40" spans="1:1" ht="29" x14ac:dyDescent="0.35">
      <c r="A40" s="1" t="s">
        <v>35</v>
      </c>
    </row>
    <row r="41" spans="1:1" x14ac:dyDescent="0.35"/>
    <row r="42" spans="1:1" x14ac:dyDescent="0.35">
      <c r="A42" s="4" t="s">
        <v>273</v>
      </c>
    </row>
    <row r="43" spans="1:1" x14ac:dyDescent="0.35"/>
    <row r="44" spans="1:1" ht="95.5" customHeight="1" x14ac:dyDescent="0.35">
      <c r="A44"/>
    </row>
    <row r="45" spans="1:1" x14ac:dyDescent="0.35"/>
    <row r="46" spans="1:1" ht="14.5" customHeight="1" x14ac:dyDescent="0.35"/>
    <row r="47" spans="1:1" ht="14.5" customHeight="1" x14ac:dyDescent="0.35"/>
    <row r="48" spans="1:1" ht="97.4" customHeight="1" x14ac:dyDescent="0.35">
      <c r="A48" s="4" t="s">
        <v>181</v>
      </c>
    </row>
    <row r="49" spans="1:1" ht="14.5" customHeight="1" x14ac:dyDescent="0.35"/>
    <row r="50" spans="1:1" ht="14.5" customHeight="1" x14ac:dyDescent="0.35">
      <c r="A50"/>
    </row>
    <row r="51" spans="1:1" ht="14.5" customHeight="1" x14ac:dyDescent="0.35"/>
    <row r="52" spans="1:1" ht="14.5" customHeight="1" x14ac:dyDescent="0.35"/>
    <row r="53" spans="1:1" ht="14.5" customHeight="1" x14ac:dyDescent="0.35"/>
    <row r="54" spans="1:1" ht="14.5" customHeight="1" x14ac:dyDescent="0.35"/>
    <row r="55" spans="1:1" ht="14.5" customHeight="1" x14ac:dyDescent="0.35"/>
    <row r="56" spans="1:1" ht="14.5" customHeight="1" x14ac:dyDescent="0.35"/>
    <row r="57" spans="1:1" ht="14.5" customHeight="1" x14ac:dyDescent="0.35"/>
    <row r="58" spans="1:1" ht="14.5" customHeight="1" x14ac:dyDescent="0.35"/>
    <row r="59" spans="1:1" ht="14.5" customHeight="1" x14ac:dyDescent="0.35"/>
    <row r="60" spans="1:1" ht="14.5" customHeight="1" x14ac:dyDescent="0.35"/>
    <row r="61" spans="1:1" ht="14.5" customHeight="1" x14ac:dyDescent="0.35"/>
    <row r="62" spans="1:1" ht="14.5" customHeight="1" x14ac:dyDescent="0.35"/>
    <row r="63" spans="1:1" ht="14.5" customHeight="1" x14ac:dyDescent="0.35"/>
    <row r="64" spans="1:1" ht="14.5" customHeight="1" x14ac:dyDescent="0.35"/>
    <row r="65" spans="1:1" ht="14.5" customHeight="1" x14ac:dyDescent="0.35"/>
    <row r="66" spans="1:1" ht="14.5" customHeight="1" x14ac:dyDescent="0.35"/>
    <row r="67" spans="1:1" ht="14.5" customHeight="1" x14ac:dyDescent="0.35"/>
    <row r="68" spans="1:1" ht="14.5" customHeight="1" x14ac:dyDescent="0.35">
      <c r="A68"/>
    </row>
    <row r="69" spans="1:1" ht="14.5" customHeight="1" x14ac:dyDescent="0.35"/>
    <row r="70" spans="1:1" ht="14.5" customHeight="1" x14ac:dyDescent="0.35"/>
    <row r="71" spans="1:1" ht="14.5" customHeight="1" x14ac:dyDescent="0.35">
      <c r="A71"/>
    </row>
    <row r="72" spans="1:1" ht="14.5" customHeight="1" x14ac:dyDescent="0.35"/>
    <row r="73" spans="1:1" ht="14.5" customHeight="1" x14ac:dyDescent="0.35"/>
    <row r="74" spans="1:1" ht="14.5" customHeight="1" x14ac:dyDescent="0.35"/>
    <row r="75" spans="1:1" ht="14.5" customHeight="1" x14ac:dyDescent="0.35"/>
    <row r="76" spans="1:1" ht="14.5" customHeight="1" x14ac:dyDescent="0.35"/>
    <row r="77" spans="1:1" ht="14.5" customHeight="1" x14ac:dyDescent="0.35"/>
    <row r="78" spans="1:1" ht="14.5" customHeight="1" x14ac:dyDescent="0.35"/>
    <row r="79" spans="1:1" ht="14.5" customHeight="1" x14ac:dyDescent="0.35"/>
    <row r="80" spans="1:1"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sheetData>
  <sheetProtection algorithmName="SHA-512" hashValue="zxwDNVca+kRvsy+0L4eejQF0GSN6SFE0eW93Izapk9QTFpOT7YgIMz6Zg7mAnQZHmxvJvbveQnhzfRwG2b+3uQ==" saltValue="REIO5TuSolmkt1hzOUOCF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C9ED-68AF-431B-878A-54548FCF33B3}">
  <sheetPr codeName="Hoja3"/>
  <dimension ref="A1:L49"/>
  <sheetViews>
    <sheetView showGridLines="0" tabSelected="1" topLeftCell="A5" zoomScale="90" zoomScaleNormal="90" workbookViewId="0">
      <selection activeCell="A36" sqref="A36:I36"/>
    </sheetView>
  </sheetViews>
  <sheetFormatPr defaultColWidth="0" defaultRowHeight="14.5" zeroHeight="1" x14ac:dyDescent="0.35"/>
  <cols>
    <col min="1" max="1" width="22.453125" customWidth="1"/>
    <col min="2" max="2" width="23.453125" customWidth="1"/>
    <col min="3" max="3" width="18" customWidth="1"/>
    <col min="4" max="4" width="16.81640625" customWidth="1"/>
    <col min="5" max="5" width="6.54296875" customWidth="1"/>
    <col min="6" max="6" width="24.453125" customWidth="1"/>
    <col min="7" max="7" width="21.1796875" customWidth="1"/>
    <col min="8" max="8" width="19.81640625" customWidth="1"/>
    <col min="9" max="9" width="20.54296875" customWidth="1"/>
    <col min="10" max="10" width="1.453125" customWidth="1"/>
    <col min="11" max="16384" width="11.54296875" hidden="1"/>
  </cols>
  <sheetData>
    <row r="1" spans="1:10" ht="29.5" customHeight="1" x14ac:dyDescent="0.35">
      <c r="A1" s="20"/>
      <c r="B1" s="20"/>
      <c r="C1" s="20"/>
      <c r="D1" s="20"/>
      <c r="E1" s="20"/>
      <c r="F1" s="20"/>
      <c r="G1" s="20"/>
      <c r="H1" s="20"/>
      <c r="I1" s="20"/>
      <c r="J1" s="20"/>
    </row>
    <row r="2" spans="1:10" ht="25" customHeight="1" x14ac:dyDescent="0.35">
      <c r="A2" s="125"/>
      <c r="B2" s="126"/>
      <c r="C2" s="177" t="s">
        <v>226</v>
      </c>
      <c r="D2" s="177"/>
      <c r="E2" s="177"/>
      <c r="F2" s="177"/>
      <c r="G2" s="177"/>
      <c r="H2" s="126"/>
      <c r="I2" s="127" t="s">
        <v>292</v>
      </c>
      <c r="J2" s="20"/>
    </row>
    <row r="3" spans="1:10" ht="23.5" customHeight="1" x14ac:dyDescent="0.35">
      <c r="A3" s="126"/>
      <c r="B3" s="126"/>
      <c r="C3" s="177"/>
      <c r="D3" s="177"/>
      <c r="E3" s="177"/>
      <c r="F3" s="177"/>
      <c r="G3" s="177"/>
      <c r="H3" s="126"/>
      <c r="I3" s="128" t="s">
        <v>291</v>
      </c>
      <c r="J3" s="20"/>
    </row>
    <row r="4" spans="1:10" ht="40.4" customHeight="1" thickBot="1" x14ac:dyDescent="0.4">
      <c r="A4" s="20"/>
      <c r="B4" s="20"/>
      <c r="C4" s="20"/>
      <c r="D4" s="20"/>
      <c r="E4" s="20"/>
      <c r="F4" s="20"/>
      <c r="G4" s="20"/>
      <c r="H4" s="20"/>
      <c r="I4" s="129" t="s">
        <v>298</v>
      </c>
      <c r="J4" s="20"/>
    </row>
    <row r="5" spans="1:10" s="23" customFormat="1" ht="21" customHeight="1" thickBot="1" x14ac:dyDescent="0.4">
      <c r="A5" s="179" t="s">
        <v>231</v>
      </c>
      <c r="B5" s="180"/>
      <c r="C5" s="180"/>
      <c r="D5" s="180"/>
      <c r="E5" s="180"/>
      <c r="F5" s="180"/>
      <c r="G5" s="180"/>
      <c r="H5" s="180"/>
      <c r="I5" s="181"/>
      <c r="J5" s="31"/>
    </row>
    <row r="6" spans="1:10" s="23" customFormat="1" ht="25.75" customHeight="1" x14ac:dyDescent="0.35">
      <c r="A6" s="36" t="s">
        <v>37</v>
      </c>
      <c r="B6" s="64"/>
      <c r="C6" s="43" t="s">
        <v>38</v>
      </c>
      <c r="D6" s="133"/>
      <c r="E6" s="134"/>
      <c r="F6" s="43" t="s">
        <v>39</v>
      </c>
      <c r="G6" s="64"/>
      <c r="H6" s="43" t="s">
        <v>40</v>
      </c>
      <c r="I6" s="73"/>
      <c r="J6" s="31"/>
    </row>
    <row r="7" spans="1:10" s="23" customFormat="1" ht="25.75" customHeight="1" x14ac:dyDescent="0.35">
      <c r="A7" s="44" t="s">
        <v>43</v>
      </c>
      <c r="B7" s="63"/>
      <c r="C7" s="45" t="s">
        <v>44</v>
      </c>
      <c r="D7" s="148"/>
      <c r="E7" s="149"/>
      <c r="F7" s="40" t="s">
        <v>168</v>
      </c>
      <c r="G7" s="66"/>
      <c r="H7" s="45" t="s">
        <v>46</v>
      </c>
      <c r="I7" s="67"/>
      <c r="J7" s="31"/>
    </row>
    <row r="8" spans="1:10" s="23" customFormat="1" ht="34.75" customHeight="1" x14ac:dyDescent="0.35">
      <c r="A8" s="37" t="s">
        <v>41</v>
      </c>
      <c r="B8" s="108"/>
      <c r="C8" s="45" t="s">
        <v>42</v>
      </c>
      <c r="D8" s="165"/>
      <c r="E8" s="166"/>
      <c r="F8" s="45" t="s">
        <v>45</v>
      </c>
      <c r="G8" s="92"/>
      <c r="H8" s="93" t="s">
        <v>55</v>
      </c>
      <c r="I8" s="95"/>
    </row>
    <row r="9" spans="1:10" s="23" customFormat="1" ht="25.75" customHeight="1" thickBot="1" x14ac:dyDescent="0.4">
      <c r="A9" s="41" t="s">
        <v>251</v>
      </c>
      <c r="B9" s="62"/>
      <c r="C9" s="65"/>
      <c r="D9" s="96" t="s">
        <v>247</v>
      </c>
      <c r="E9" s="97"/>
      <c r="F9" s="42" t="s">
        <v>252</v>
      </c>
      <c r="G9" s="78"/>
      <c r="H9" s="94" t="s">
        <v>248</v>
      </c>
      <c r="I9" s="98"/>
    </row>
    <row r="10" spans="1:10" s="23" customFormat="1" ht="21" customHeight="1" thickBot="1" x14ac:dyDescent="0.4">
      <c r="A10" s="130" t="s">
        <v>227</v>
      </c>
      <c r="B10" s="131"/>
      <c r="C10" s="131"/>
      <c r="D10" s="131"/>
      <c r="E10" s="131"/>
      <c r="F10" s="131"/>
      <c r="G10" s="131"/>
      <c r="H10" s="131"/>
      <c r="I10" s="132"/>
      <c r="J10" s="31"/>
    </row>
    <row r="11" spans="1:10" s="23" customFormat="1" ht="25.75" customHeight="1" x14ac:dyDescent="0.35">
      <c r="A11" s="36" t="s">
        <v>1</v>
      </c>
      <c r="B11" s="152"/>
      <c r="C11" s="134"/>
      <c r="D11" s="161" t="s">
        <v>47</v>
      </c>
      <c r="E11" s="161"/>
      <c r="F11" s="70"/>
      <c r="G11" s="43" t="s">
        <v>48</v>
      </c>
      <c r="H11" s="133"/>
      <c r="I11" s="146"/>
      <c r="J11" s="31"/>
    </row>
    <row r="12" spans="1:10" s="23" customFormat="1" ht="25.75" customHeight="1" x14ac:dyDescent="0.35">
      <c r="A12" s="37" t="s">
        <v>49</v>
      </c>
      <c r="B12" s="69"/>
      <c r="C12" s="40" t="s">
        <v>228</v>
      </c>
      <c r="D12" s="188"/>
      <c r="E12" s="189"/>
      <c r="F12" s="45" t="s">
        <v>294</v>
      </c>
      <c r="G12" s="71"/>
      <c r="H12" s="38" t="s">
        <v>229</v>
      </c>
      <c r="I12" s="68"/>
      <c r="J12" s="31"/>
    </row>
    <row r="13" spans="1:10" s="23" customFormat="1" ht="25.75" customHeight="1" x14ac:dyDescent="0.35">
      <c r="A13" s="186" t="s">
        <v>158</v>
      </c>
      <c r="B13" s="187"/>
      <c r="C13" s="159"/>
      <c r="D13" s="159"/>
      <c r="E13" s="160"/>
      <c r="F13" s="39" t="s">
        <v>183</v>
      </c>
      <c r="G13" s="72"/>
      <c r="H13" s="39" t="s">
        <v>184</v>
      </c>
      <c r="I13" s="74"/>
      <c r="J13" s="31"/>
    </row>
    <row r="14" spans="1:10" s="23" customFormat="1" ht="25.75" customHeight="1" thickBot="1" x14ac:dyDescent="0.4">
      <c r="A14" s="153" t="s">
        <v>279</v>
      </c>
      <c r="B14" s="154"/>
      <c r="C14" s="157"/>
      <c r="D14" s="157"/>
      <c r="E14" s="158"/>
      <c r="F14" s="162" t="s">
        <v>230</v>
      </c>
      <c r="G14" s="162"/>
      <c r="H14" s="155"/>
      <c r="I14" s="156"/>
      <c r="J14" s="31"/>
    </row>
    <row r="15" spans="1:10" s="23" customFormat="1" ht="21" customHeight="1" thickBot="1" x14ac:dyDescent="0.4">
      <c r="A15" s="130" t="s">
        <v>232</v>
      </c>
      <c r="B15" s="131"/>
      <c r="C15" s="131"/>
      <c r="D15" s="131"/>
      <c r="E15" s="131"/>
      <c r="F15" s="131"/>
      <c r="G15" s="131"/>
      <c r="H15" s="131"/>
      <c r="I15" s="132"/>
      <c r="J15" s="31"/>
    </row>
    <row r="16" spans="1:10" s="23" customFormat="1" ht="25.75" customHeight="1" x14ac:dyDescent="0.35">
      <c r="A16" s="36" t="s">
        <v>37</v>
      </c>
      <c r="B16" s="77"/>
      <c r="C16" s="60" t="s">
        <v>38</v>
      </c>
      <c r="D16" s="133"/>
      <c r="E16" s="134"/>
      <c r="F16" s="43" t="s">
        <v>39</v>
      </c>
      <c r="G16" s="77"/>
      <c r="H16" s="60" t="s">
        <v>40</v>
      </c>
      <c r="I16" s="75"/>
      <c r="J16" s="31"/>
    </row>
    <row r="17" spans="1:12" s="23" customFormat="1" ht="25.75" customHeight="1" thickBot="1" x14ac:dyDescent="0.4">
      <c r="A17" s="46" t="s">
        <v>43</v>
      </c>
      <c r="B17" s="79"/>
      <c r="C17" s="61" t="s">
        <v>44</v>
      </c>
      <c r="D17" s="182"/>
      <c r="E17" s="183"/>
      <c r="F17" s="42" t="s">
        <v>168</v>
      </c>
      <c r="G17" s="78"/>
      <c r="H17" s="61" t="s">
        <v>45</v>
      </c>
      <c r="I17" s="76"/>
      <c r="J17" s="31"/>
    </row>
    <row r="18" spans="1:12" s="23" customFormat="1" ht="21" customHeight="1" thickBot="1" x14ac:dyDescent="0.4">
      <c r="A18" s="130" t="s">
        <v>233</v>
      </c>
      <c r="B18" s="131"/>
      <c r="C18" s="131"/>
      <c r="D18" s="131"/>
      <c r="E18" s="131"/>
      <c r="F18" s="131"/>
      <c r="G18" s="131"/>
      <c r="H18" s="131"/>
      <c r="I18" s="132"/>
      <c r="J18" s="31"/>
    </row>
    <row r="19" spans="1:12" s="23" customFormat="1" ht="25.75" customHeight="1" x14ac:dyDescent="0.35">
      <c r="A19" s="139" t="s">
        <v>234</v>
      </c>
      <c r="B19" s="140"/>
      <c r="C19" s="43" t="s">
        <v>50</v>
      </c>
      <c r="D19" s="133"/>
      <c r="E19" s="133"/>
      <c r="F19" s="134"/>
      <c r="G19" s="43" t="s">
        <v>51</v>
      </c>
      <c r="H19" s="133"/>
      <c r="I19" s="146"/>
      <c r="J19" s="31"/>
    </row>
    <row r="20" spans="1:12" s="23" customFormat="1" ht="25.75" customHeight="1" thickBot="1" x14ac:dyDescent="0.4">
      <c r="A20" s="46" t="s">
        <v>52</v>
      </c>
      <c r="B20" s="137"/>
      <c r="C20" s="137"/>
      <c r="D20" s="137"/>
      <c r="E20" s="138"/>
      <c r="F20" s="48" t="s">
        <v>53</v>
      </c>
      <c r="G20" s="81"/>
      <c r="H20" s="42" t="s">
        <v>249</v>
      </c>
      <c r="I20" s="82"/>
      <c r="J20" s="31"/>
    </row>
    <row r="21" spans="1:12" s="23" customFormat="1" ht="25.75" customHeight="1" thickBot="1" x14ac:dyDescent="0.4">
      <c r="A21" s="142" t="s">
        <v>235</v>
      </c>
      <c r="B21" s="143"/>
      <c r="C21" s="163" t="s">
        <v>159</v>
      </c>
      <c r="D21" s="163"/>
      <c r="E21" s="80"/>
      <c r="F21" s="49" t="s">
        <v>50</v>
      </c>
      <c r="G21" s="144"/>
      <c r="H21" s="144"/>
      <c r="I21" s="145"/>
      <c r="J21" s="31"/>
    </row>
    <row r="22" spans="1:12" s="23" customFormat="1" ht="25.75" customHeight="1" x14ac:dyDescent="0.35">
      <c r="A22" s="139" t="s">
        <v>236</v>
      </c>
      <c r="B22" s="164"/>
      <c r="C22" s="43" t="s">
        <v>50</v>
      </c>
      <c r="D22" s="133"/>
      <c r="E22" s="133"/>
      <c r="F22" s="134"/>
      <c r="G22" s="43" t="s">
        <v>51</v>
      </c>
      <c r="H22" s="133"/>
      <c r="I22" s="146"/>
      <c r="J22" s="31"/>
    </row>
    <row r="23" spans="1:12" s="23" customFormat="1" ht="25.75" customHeight="1" thickBot="1" x14ac:dyDescent="0.4">
      <c r="A23" s="47" t="s">
        <v>237</v>
      </c>
      <c r="B23" s="137"/>
      <c r="C23" s="137"/>
      <c r="D23" s="137"/>
      <c r="E23" s="138"/>
      <c r="F23" s="48" t="s">
        <v>53</v>
      </c>
      <c r="G23" s="81"/>
      <c r="H23" s="48" t="s">
        <v>295</v>
      </c>
      <c r="I23" s="82"/>
      <c r="J23" s="31"/>
    </row>
    <row r="24" spans="1:12" s="23" customFormat="1" ht="21" customHeight="1" thickBot="1" x14ac:dyDescent="0.4">
      <c r="A24" s="130" t="s">
        <v>238</v>
      </c>
      <c r="B24" s="131"/>
      <c r="C24" s="131"/>
      <c r="D24" s="131"/>
      <c r="E24" s="131"/>
      <c r="F24" s="131"/>
      <c r="G24" s="131"/>
      <c r="H24" s="131"/>
      <c r="I24" s="132"/>
      <c r="J24" s="31"/>
    </row>
    <row r="25" spans="1:12" s="23" customFormat="1" ht="25.75" customHeight="1" x14ac:dyDescent="0.35">
      <c r="A25" s="135" t="s">
        <v>239</v>
      </c>
      <c r="B25" s="136"/>
      <c r="C25" s="85"/>
      <c r="D25" s="184" t="s">
        <v>296</v>
      </c>
      <c r="E25" s="185"/>
      <c r="F25" s="116" t="s">
        <v>286</v>
      </c>
      <c r="G25" s="85"/>
      <c r="H25" s="116" t="s">
        <v>191</v>
      </c>
      <c r="I25" s="83"/>
      <c r="J25" s="31"/>
      <c r="L25" s="32">
        <f>C25-G25-I25-B26-D26-G26-I26-I28</f>
        <v>0</v>
      </c>
    </row>
    <row r="26" spans="1:12" s="23" customFormat="1" ht="25.75" customHeight="1" thickBot="1" x14ac:dyDescent="0.4">
      <c r="A26" s="119" t="s">
        <v>192</v>
      </c>
      <c r="B26" s="86"/>
      <c r="C26" s="118" t="s">
        <v>193</v>
      </c>
      <c r="D26" s="150"/>
      <c r="E26" s="151"/>
      <c r="F26" s="117" t="s">
        <v>287</v>
      </c>
      <c r="G26" s="86"/>
      <c r="H26" s="117" t="s">
        <v>194</v>
      </c>
      <c r="I26" s="84"/>
      <c r="J26" s="31"/>
      <c r="L26" s="32"/>
    </row>
    <row r="27" spans="1:12" s="23" customFormat="1" ht="21" customHeight="1" thickBot="1" x14ac:dyDescent="0.4">
      <c r="A27" s="51" t="s">
        <v>209</v>
      </c>
      <c r="B27" s="50"/>
      <c r="C27" s="141" t="s">
        <v>240</v>
      </c>
      <c r="D27" s="141"/>
      <c r="E27" s="141"/>
      <c r="F27" s="141"/>
      <c r="G27" s="141"/>
      <c r="H27" s="121" t="str">
        <f>IF(I28=0,"    *El campo 'Valor del arriendo' es requerido","")</f>
        <v xml:space="preserve">    *El campo 'Valor del arriendo' es requerido</v>
      </c>
      <c r="I27" s="52"/>
      <c r="J27" s="31"/>
    </row>
    <row r="28" spans="1:12" s="23" customFormat="1" ht="37.4" customHeight="1" thickBot="1" x14ac:dyDescent="0.4">
      <c r="A28" s="99" t="s">
        <v>250</v>
      </c>
      <c r="B28" s="87"/>
      <c r="C28" s="58" t="s">
        <v>241</v>
      </c>
      <c r="D28" s="58"/>
      <c r="E28" s="87"/>
      <c r="F28" s="59" t="s">
        <v>242</v>
      </c>
      <c r="G28" s="88"/>
      <c r="H28" s="100" t="s">
        <v>282</v>
      </c>
      <c r="I28" s="89"/>
      <c r="J28" s="31"/>
    </row>
    <row r="29" spans="1:12" s="23" customFormat="1" ht="21" customHeight="1" thickBot="1" x14ac:dyDescent="0.4">
      <c r="A29" s="113"/>
      <c r="B29" s="114"/>
      <c r="C29" s="114"/>
      <c r="D29" s="147" t="s">
        <v>243</v>
      </c>
      <c r="E29" s="147"/>
      <c r="F29" s="147"/>
      <c r="G29" s="122" t="str">
        <f>IF(E30=0,"**El campo 'Persona a quien autoriza entregar el análisis' es requerido","")</f>
        <v>**El campo 'Persona a quien autoriza entregar el análisis' es requerido</v>
      </c>
      <c r="H29" s="114"/>
      <c r="I29" s="115"/>
      <c r="J29" s="31"/>
    </row>
    <row r="30" spans="1:12" s="23" customFormat="1" ht="25.75" customHeight="1" x14ac:dyDescent="0.35">
      <c r="A30" s="135" t="s">
        <v>281</v>
      </c>
      <c r="B30" s="136"/>
      <c r="C30" s="136"/>
      <c r="D30" s="136"/>
      <c r="E30" s="133"/>
      <c r="F30" s="134"/>
      <c r="G30" s="101" t="s">
        <v>297</v>
      </c>
      <c r="H30" s="133"/>
      <c r="I30" s="146"/>
      <c r="J30" s="31"/>
    </row>
    <row r="31" spans="1:12" s="23" customFormat="1" ht="25.75" customHeight="1" thickBot="1" x14ac:dyDescent="0.4">
      <c r="A31" s="46" t="s">
        <v>54</v>
      </c>
      <c r="B31" s="175"/>
      <c r="C31" s="158"/>
      <c r="D31" s="48" t="s">
        <v>42</v>
      </c>
      <c r="E31" s="176"/>
      <c r="F31" s="176"/>
      <c r="G31" s="94"/>
      <c r="H31" s="62"/>
      <c r="I31" s="102"/>
      <c r="J31" s="31"/>
    </row>
    <row r="32" spans="1:12" s="23" customFormat="1" ht="25.75" customHeight="1" thickBot="1" x14ac:dyDescent="0.4">
      <c r="A32" s="173" t="s">
        <v>293</v>
      </c>
      <c r="B32" s="174"/>
      <c r="C32" s="174"/>
      <c r="D32" s="174"/>
      <c r="E32" s="174"/>
      <c r="F32" s="170"/>
      <c r="G32" s="171"/>
      <c r="H32" s="171"/>
      <c r="I32" s="172"/>
      <c r="J32" s="31"/>
    </row>
    <row r="33" spans="1:11" x14ac:dyDescent="0.35">
      <c r="A33" s="53"/>
      <c r="B33" s="20"/>
      <c r="C33" s="20"/>
      <c r="D33" s="20"/>
      <c r="E33" s="20"/>
      <c r="F33" s="20"/>
      <c r="G33" s="20"/>
      <c r="H33" s="20"/>
      <c r="I33" s="54"/>
      <c r="J33" s="20"/>
    </row>
    <row r="34" spans="1:11" ht="40.75" customHeight="1" x14ac:dyDescent="0.35">
      <c r="A34" s="167" t="s">
        <v>268</v>
      </c>
      <c r="B34" s="168"/>
      <c r="C34" s="168"/>
      <c r="D34" s="168"/>
      <c r="E34" s="168"/>
      <c r="F34" s="168"/>
      <c r="G34" s="168"/>
      <c r="H34" s="168"/>
      <c r="I34" s="169"/>
      <c r="J34" s="20"/>
    </row>
    <row r="35" spans="1:11" x14ac:dyDescent="0.35">
      <c r="A35" s="190"/>
      <c r="B35" s="191"/>
      <c r="C35" s="191"/>
      <c r="D35" s="191"/>
      <c r="E35" s="191"/>
      <c r="F35" s="191"/>
      <c r="G35" s="191"/>
      <c r="H35" s="191"/>
      <c r="I35" s="192"/>
      <c r="J35" s="20"/>
    </row>
    <row r="36" spans="1:11" ht="69" customHeight="1" x14ac:dyDescent="0.35">
      <c r="A36" s="167" t="s">
        <v>301</v>
      </c>
      <c r="B36" s="168"/>
      <c r="C36" s="168"/>
      <c r="D36" s="168"/>
      <c r="E36" s="168"/>
      <c r="F36" s="168"/>
      <c r="G36" s="168"/>
      <c r="H36" s="168"/>
      <c r="I36" s="169"/>
      <c r="J36" s="20"/>
      <c r="K36" s="23"/>
    </row>
    <row r="37" spans="1:11" ht="39.65" customHeight="1" x14ac:dyDescent="0.35">
      <c r="A37" s="193" t="str">
        <f>IF(E30=0,"","Autorizo(amos) de forma expresa a que el(la) señor(a): "&amp;E30&amp;" ["&amp;H30&amp;"] reciba una copia del análisis técnico "&amp;K37&amp;" elaborado por AnalitikaCorp S.A.")</f>
        <v/>
      </c>
      <c r="B37" s="168"/>
      <c r="C37" s="168"/>
      <c r="D37" s="168"/>
      <c r="E37" s="168"/>
      <c r="F37" s="168"/>
      <c r="G37" s="168"/>
      <c r="H37" s="168"/>
      <c r="I37" s="169"/>
      <c r="J37" s="20"/>
      <c r="K37" s="23"/>
    </row>
    <row r="38" spans="1:11" ht="77.5" customHeight="1" x14ac:dyDescent="0.35">
      <c r="A38" s="167" t="s">
        <v>300</v>
      </c>
      <c r="B38" s="168"/>
      <c r="C38" s="168"/>
      <c r="D38" s="168"/>
      <c r="E38" s="168"/>
      <c r="F38" s="168"/>
      <c r="G38" s="168"/>
      <c r="H38" s="168"/>
      <c r="I38" s="169"/>
      <c r="J38" s="20"/>
      <c r="K38" s="23"/>
    </row>
    <row r="39" spans="1:11" x14ac:dyDescent="0.35">
      <c r="A39" s="53"/>
      <c r="B39" s="20"/>
      <c r="C39" s="20"/>
      <c r="D39" s="20"/>
      <c r="E39" s="20"/>
      <c r="F39" s="20"/>
      <c r="G39" s="20"/>
      <c r="H39" s="20"/>
      <c r="I39" s="54"/>
      <c r="J39" s="20"/>
    </row>
    <row r="40" spans="1:11" ht="21" customHeight="1" x14ac:dyDescent="0.35">
      <c r="A40" s="53"/>
      <c r="B40" s="90"/>
      <c r="C40" s="120"/>
      <c r="D40" s="20"/>
      <c r="E40" s="20"/>
      <c r="F40" s="21" t="s">
        <v>153</v>
      </c>
      <c r="G40" s="20"/>
      <c r="H40" s="21" t="str">
        <f>IF(B16=0,"","Firma del Cónyuge")</f>
        <v/>
      </c>
      <c r="I40" s="54"/>
      <c r="J40" s="20"/>
    </row>
    <row r="41" spans="1:11" ht="21" customHeight="1" x14ac:dyDescent="0.35">
      <c r="A41" s="53"/>
      <c r="B41" s="123" t="s">
        <v>0</v>
      </c>
      <c r="C41" s="124" t="s">
        <v>2</v>
      </c>
      <c r="D41" s="20"/>
      <c r="E41" s="20"/>
      <c r="F41" s="20"/>
      <c r="G41" s="20"/>
      <c r="H41" s="20"/>
      <c r="I41" s="54"/>
      <c r="J41" s="20"/>
    </row>
    <row r="42" spans="1:11" x14ac:dyDescent="0.35">
      <c r="A42" s="53"/>
      <c r="B42" s="20"/>
      <c r="C42" s="20"/>
      <c r="D42" s="20"/>
      <c r="E42" s="20"/>
      <c r="F42" s="20"/>
      <c r="G42" s="20"/>
      <c r="H42" s="20"/>
      <c r="I42" s="54"/>
      <c r="J42" s="20"/>
    </row>
    <row r="43" spans="1:11" x14ac:dyDescent="0.35">
      <c r="A43" s="53"/>
      <c r="B43" s="178" t="str">
        <f>IF(OR(B40=0,C40=0),"La info &lt;Ciudad/Fecha&gt; debe ser registrada ↑","")</f>
        <v>La info &lt;Ciudad/Fecha&gt; debe ser registrada ↑</v>
      </c>
      <c r="C43" s="178"/>
      <c r="D43" s="20"/>
      <c r="E43" s="20"/>
      <c r="F43" s="20"/>
      <c r="G43" s="20"/>
      <c r="H43" s="20"/>
      <c r="I43" s="54"/>
      <c r="J43" s="20"/>
    </row>
    <row r="44" spans="1:11" x14ac:dyDescent="0.35">
      <c r="A44" s="53"/>
      <c r="B44" s="20"/>
      <c r="C44" s="20"/>
      <c r="D44" s="20"/>
      <c r="E44" s="20"/>
      <c r="F44" s="20"/>
      <c r="G44" s="20"/>
      <c r="H44" s="20"/>
      <c r="I44" s="54"/>
      <c r="J44" s="20"/>
    </row>
    <row r="45" spans="1:11" x14ac:dyDescent="0.35">
      <c r="A45" s="53"/>
      <c r="B45" s="20"/>
      <c r="C45" s="20"/>
      <c r="D45" s="20"/>
      <c r="E45" s="20"/>
      <c r="F45" s="20"/>
      <c r="G45" s="20"/>
      <c r="H45" s="20"/>
      <c r="I45" s="54"/>
      <c r="J45" s="20"/>
    </row>
    <row r="46" spans="1:11" x14ac:dyDescent="0.35">
      <c r="A46" s="53"/>
      <c r="B46" s="20"/>
      <c r="C46" s="20"/>
      <c r="D46" s="20"/>
      <c r="E46" s="20"/>
      <c r="F46" s="20" t="str">
        <f>B6&amp;" "&amp;D6&amp;" "&amp;G6&amp;" "&amp;I6</f>
        <v xml:space="preserve">   </v>
      </c>
      <c r="G46" s="20"/>
      <c r="H46" s="20" t="str">
        <f>IF(B16=0,"",B16&amp;" "&amp;D16&amp;" "&amp;G16&amp;" "&amp;I16)</f>
        <v/>
      </c>
      <c r="I46" s="54"/>
      <c r="J46" s="20"/>
    </row>
    <row r="47" spans="1:11" x14ac:dyDescent="0.35">
      <c r="A47" s="53"/>
      <c r="B47" s="20"/>
      <c r="C47" s="20"/>
      <c r="D47" s="20"/>
      <c r="E47" s="20"/>
      <c r="F47" s="112" t="str">
        <f>IF(AND(B7=0,G7=0)," ",IF(B7&lt;&gt;0,B7,G7))</f>
        <v xml:space="preserve"> </v>
      </c>
      <c r="G47" s="20"/>
      <c r="H47" s="112" t="str">
        <f>IF(AND(B17=0,G17=0)," ",IF(B17&lt;&gt;0,B17,G17))</f>
        <v xml:space="preserve"> </v>
      </c>
      <c r="I47" s="54"/>
      <c r="J47" s="20"/>
    </row>
    <row r="48" spans="1:11" ht="23.5" customHeight="1" thickBot="1" x14ac:dyDescent="0.4">
      <c r="A48" s="55" t="str">
        <f>"            AKC-AS-"&amp;A49&amp;"; "&amp;B49</f>
        <v xml:space="preserve">            AKC-AS-V6.3; MAY-22</v>
      </c>
      <c r="B48" s="56"/>
      <c r="C48" s="56"/>
      <c r="D48" s="56"/>
      <c r="E48" s="56"/>
      <c r="F48" s="56"/>
      <c r="G48" s="56"/>
      <c r="H48" s="56"/>
      <c r="I48" s="57"/>
      <c r="J48" s="20"/>
    </row>
    <row r="49" spans="1:10" x14ac:dyDescent="0.35">
      <c r="A49" s="22" t="s">
        <v>280</v>
      </c>
      <c r="B49" s="22" t="s">
        <v>299</v>
      </c>
      <c r="C49" s="20"/>
      <c r="D49" s="20"/>
      <c r="E49" s="20"/>
      <c r="F49" s="20"/>
      <c r="G49" s="20"/>
      <c r="H49" s="20"/>
      <c r="I49" s="20"/>
      <c r="J49" s="20"/>
    </row>
  </sheetData>
  <sheetProtection algorithmName="SHA-512" hashValue="5Jhjr3Qvt/k/t9XQnluvF7Os0tXfRcjEAf8rJ7JbWrH5QEVmxuiZ772helHyd88mBDS644YIqbgZKJ61Y3+OnA==" saltValue="28GiwYbBqr2Cwe35sJTK2w==" spinCount="100000" sheet="1" objects="1" scenarios="1"/>
  <mergeCells count="50">
    <mergeCell ref="C2:G3"/>
    <mergeCell ref="B43:C43"/>
    <mergeCell ref="A38:I38"/>
    <mergeCell ref="A5:I5"/>
    <mergeCell ref="D17:E17"/>
    <mergeCell ref="D22:F22"/>
    <mergeCell ref="H22:I22"/>
    <mergeCell ref="A18:I18"/>
    <mergeCell ref="D25:E25"/>
    <mergeCell ref="A13:B13"/>
    <mergeCell ref="D12:E12"/>
    <mergeCell ref="A10:I10"/>
    <mergeCell ref="A35:I35"/>
    <mergeCell ref="A36:I36"/>
    <mergeCell ref="A37:I37"/>
    <mergeCell ref="A24:I24"/>
    <mergeCell ref="A34:I34"/>
    <mergeCell ref="F32:I32"/>
    <mergeCell ref="A32:E32"/>
    <mergeCell ref="B31:C31"/>
    <mergeCell ref="E31:F31"/>
    <mergeCell ref="D6:E6"/>
    <mergeCell ref="D7:E7"/>
    <mergeCell ref="D26:E26"/>
    <mergeCell ref="B11:C11"/>
    <mergeCell ref="H11:I11"/>
    <mergeCell ref="D16:E16"/>
    <mergeCell ref="A14:B14"/>
    <mergeCell ref="H14:I14"/>
    <mergeCell ref="C14:E14"/>
    <mergeCell ref="C13:E13"/>
    <mergeCell ref="D11:E11"/>
    <mergeCell ref="F14:G14"/>
    <mergeCell ref="C21:D21"/>
    <mergeCell ref="B23:E23"/>
    <mergeCell ref="A22:B22"/>
    <mergeCell ref="D8:E8"/>
    <mergeCell ref="A15:I15"/>
    <mergeCell ref="E30:F30"/>
    <mergeCell ref="A30:D30"/>
    <mergeCell ref="B20:E20"/>
    <mergeCell ref="A19:B19"/>
    <mergeCell ref="D19:F19"/>
    <mergeCell ref="C27:G27"/>
    <mergeCell ref="A21:B21"/>
    <mergeCell ref="A25:B25"/>
    <mergeCell ref="G21:I21"/>
    <mergeCell ref="H30:I30"/>
    <mergeCell ref="H19:I19"/>
    <mergeCell ref="D29:F29"/>
  </mergeCells>
  <conditionalFormatting sqref="I28">
    <cfRule type="cellIs" dxfId="15" priority="13" operator="equal">
      <formula>0</formula>
    </cfRule>
  </conditionalFormatting>
  <conditionalFormatting sqref="B40:C40">
    <cfRule type="cellIs" dxfId="14" priority="4" operator="equal">
      <formula>0</formula>
    </cfRule>
  </conditionalFormatting>
  <conditionalFormatting sqref="B43:C43">
    <cfRule type="cellIs" dxfId="13" priority="3" operator="equal">
      <formula>""</formula>
    </cfRule>
  </conditionalFormatting>
  <conditionalFormatting sqref="E30:F30">
    <cfRule type="cellIs" dxfId="12" priority="1" operator="equal">
      <formula>0</formula>
    </cfRule>
  </conditionalFormatting>
  <dataValidations disablePrompts="1" count="24">
    <dataValidation type="textLength" operator="equal" allowBlank="1" showInputMessage="1" showErrorMessage="1" errorTitle="Error" error="Código dactilar incorrecto, favor verificar" prompt="El código dactilar se encuentra en el reverso de la cédula de identidad, en la parte superior derecha. Esta compuesto por 10 dígitos en donde el primero y el sexto son letras. Puede ver un ejemplo en la pestaña de instrucciones." sqref="D17:E17 D7:E7" xr:uid="{D47F7BAA-8BD3-4AB5-BE1E-D3D12A5AD449}">
      <formula1>10</formula1>
    </dataValidation>
    <dataValidation type="date" errorStyle="warning" operator="greaterThan" allowBlank="1" showInputMessage="1" showErrorMessage="1" errorTitle="Error" error="Favor introducir solamente fechas" sqref="I17" xr:uid="{7B751523-69B2-4EAA-93C1-0FABFCE7917F}">
      <formula1>1</formula1>
    </dataValidation>
    <dataValidation type="list" allowBlank="1" showInputMessage="1" showErrorMessage="1" error="Favor seleccionar datos únicamente de la lista desplegable" prompt="Haga clic en la flecha a la derecha de esta casilla para que se despliegue la lista de opciones" sqref="I7" xr:uid="{A47D7B96-B561-4E73-8A1B-FF13F3D2988F}">
      <formula1>op_1_19</formula1>
    </dataValidation>
    <dataValidation type="whole" operator="greaterThanOrEqual" allowBlank="1" showInputMessage="1" showErrorMessage="1" errorTitle="Error" error="Favor introducir únicamente números enteros" prompt="Favor ingresar el número de cargas familiares (número de personas que dependen económicamente de usted)" sqref="G9" xr:uid="{546D5F4C-CC98-4FEA-AAF5-B098F194EE90}">
      <formula1>0</formula1>
    </dataValidation>
    <dataValidation type="whole" allowBlank="1" showInputMessage="1" showErrorMessage="1" errorTitle="Error" error="Verifique el número, incluya el código de provincia o de acceso celular_x000a_Ingrese solamente el número, sin espacios ni guiones" prompt="Ingrese el número telefónico de la empresa en la que labora actualmente_x000a_Incluya el código de provincia o de acceso celular_x000a_Ingrese solo números, sin espacios ni guiones_x000a_Ej: 0991234567  021234567" sqref="I23 I20" xr:uid="{A970CD0E-23EB-4A83-BB23-CDB7CCA2060F}">
      <formula1>21000000</formula1>
      <formula2>999999999</formula2>
    </dataValidation>
    <dataValidation type="list" allowBlank="1" showInputMessage="1" showErrorMessage="1" errorTitle="Error" error="Favor seleccionar datos únicamente de la lista desplegable" prompt="Haga clic en la flecha a la derecha de esta casilla para que se despliegue la lista de opciones" sqref="D19:F19" xr:uid="{8A956E15-625F-49D6-853F-469FF9B88C80}">
      <formula1>op_41_01</formula1>
    </dataValidation>
    <dataValidation type="date" operator="greaterThanOrEqual" allowBlank="1" showInputMessage="1" showErrorMessage="1" errorTitle="Error" error="Ingrese solamente fechas" sqref="G28 G20 G23" xr:uid="{7C669032-95FE-46B3-974A-B89506C20B67}">
      <formula1>14611</formula1>
    </dataValidation>
    <dataValidation type="list" allowBlank="1" showInputMessage="1" showErrorMessage="1" errorTitle="Error" error="Favor seleccionar datos únicamente de la lista desplegable" prompt="Haga clic en la flecha a la derecha de esta casilla para que se despliegue la lista de opciones" sqref="D22:F22" xr:uid="{12481675-1338-4F6B-9D2B-151F18207D2E}">
      <formula1>op_44_01</formula1>
    </dataValidation>
    <dataValidation type="whole" operator="greaterThanOrEqual" allowBlank="1" showInputMessage="1" showErrorMessage="1" errorTitle="Error" error="Ingrese solamente númerros enteros" sqref="I28" xr:uid="{EC389015-033D-4227-93EB-F321FD340899}">
      <formula1>0</formula1>
    </dataValidation>
    <dataValidation type="list" allowBlank="1" showInputMessage="1" showErrorMessage="1" errorTitle="Error" error="Favor seleccionar datos únicamente de la lista desplegable" prompt="Haga clic en la flecha a la derecha de esta casilla para que se despliegue la lista de opciones" sqref="H30:I30" xr:uid="{AC384C77-CAC7-4D23-B807-92E11425E068}">
      <formula1>op_7_04</formula1>
    </dataValidation>
    <dataValidation type="date" operator="greaterThanOrEqual" allowBlank="1" showInputMessage="1" showErrorMessage="1" errorTitle="Error" error="Ingrese solamente fechas" sqref="C40" xr:uid="{EA374847-48F0-4971-AFA8-9D0CC54188C1}">
      <formula1>43160</formula1>
    </dataValidation>
    <dataValidation type="whole" operator="greaterThan" allowBlank="1" showInputMessage="1" showErrorMessage="1" errorTitle="Error" error="Ingrese solamente números enteros" sqref="B26 C25 I25:I26 G25:G26 D26:E26" xr:uid="{E3727462-AFB4-4972-8B53-EB0C67E8B2D5}">
      <formula1>0</formula1>
    </dataValidation>
    <dataValidation type="list" allowBlank="1" showInputMessage="1" showErrorMessage="1" error="Favor seleccionar datos únicamente de la lista desplegable" prompt="Haga clic en la flecha a la derecha de esta casilla para que se despliegue la lista de opciones" sqref="D12" xr:uid="{DBCA5C79-8C86-43B7-8A4C-FD7C5FD4975D}">
      <formula1>op_2_30</formula1>
    </dataValidation>
    <dataValidation type="list" allowBlank="1" showInputMessage="1" showErrorMessage="1" errorTitle="Error" error="Favor seleccionar datos únicamente de la lista desplegable" prompt="Haga clic en la flecha a la derecha de esta casilla para que se despliegue la lista de opciones" sqref="B28" xr:uid="{7EAD19C9-0EDF-4F08-8851-AE0041268B9A}">
      <formula1>op_62_01</formula1>
    </dataValidation>
    <dataValidation type="date" errorStyle="warning" allowBlank="1" showInputMessage="1" showErrorMessage="1" errorTitle="Advertencia" error="Favor introducir solamente fechas_x000a__x000a_El solicitante debe ser mayor edad" sqref="G8" xr:uid="{9DF3122C-20B3-42C7-8770-83292DB8B747}">
      <formula1>1</formula1>
      <formula2>36526</formula2>
    </dataValidation>
    <dataValidation allowBlank="1" showInputMessage="1" showErrorMessage="1" prompt="Aplica solo para extranjeros" sqref="G7" xr:uid="{F6213250-20C9-48E6-A12F-6DFE1BA4AFC7}"/>
    <dataValidation type="whole" operator="greaterThan" allowBlank="1" showInputMessage="1" showErrorMessage="1" error="Ingrese correctamente el número de cédula, solo números, sin guiones ni espacios" sqref="B7" xr:uid="{B9C76EB5-8004-4772-AA3A-5C2D0928D34D}">
      <formula1>100000001</formula1>
    </dataValidation>
    <dataValidation type="list" allowBlank="1" showInputMessage="1" showErrorMessage="1" errorTitle="Error" error="Favor seleccionar datos únicamente de la lista desplegable" prompt="Haga clic en la flecha a la derecha de esta casilla para que se despliegue la lista de opciones" sqref="I8" xr:uid="{E35CBE7A-9EF9-418D-9FF3-AE7B92AFB2DD}">
      <formula1>op_1_26</formula1>
    </dataValidation>
    <dataValidation type="whole" allowBlank="1" showInputMessage="1" showErrorMessage="1" errorTitle="Error" error="Verifique el número, incluya el código de acceso celular_x000a__x000a_Ingrese solamente el número, sin espacios ni guiones" prompt="Favor ingresar su número telefónico celular, sin espacios ni guiones._x000a_Incluya el número de acceso celular. Ej: 0991234567_x000a_" sqref="D8:E8 E31:F31" xr:uid="{F11FB11E-08A3-4404-B3B5-35EFD0CF7488}">
      <formula1>910000000</formula1>
      <formula2>999999999</formula2>
    </dataValidation>
    <dataValidation type="date" operator="greaterThan" allowBlank="1" showInputMessage="1" showErrorMessage="1" errorTitle="Error" error="Favor introducir solamente fechas" sqref="G12 I12" xr:uid="{3980542F-180B-4587-B0CF-A449067CF788}">
      <formula1>18264</formula1>
    </dataValidation>
    <dataValidation type="decimal" operator="greaterThan" allowBlank="1" showInputMessage="1" showErrorMessage="1" errorTitle="Error" error="Favor introducir solamente números" sqref="I13 E21" xr:uid="{3B427395-29BE-4561-97B5-1E465CEB20FF}">
      <formula1>0</formula1>
    </dataValidation>
    <dataValidation type="whole" operator="greaterThan" allowBlank="1" showInputMessage="1" showErrorMessage="1" errorTitle="Error" error="Ingrese correctamente el número de cédula, solo números, sin guiones ni espacios" sqref="B17" xr:uid="{71A3AA17-80B0-46F8-B015-2B8178D2DCF3}">
      <formula1>100000001</formula1>
    </dataValidation>
    <dataValidation type="decimal" operator="greaterThan" allowBlank="1" showInputMessage="1" showErrorMessage="1" errorTitle="Error" error="Favor introducir solamente níumeros" sqref="E28" xr:uid="{02F5B676-A3DC-414F-A0CE-A232DC251B9F}">
      <formula1>1</formula1>
    </dataValidation>
    <dataValidation type="whole" allowBlank="1" showInputMessage="1" showErrorMessage="1" errorTitle="Error" error="Verifique el número, incluya el código de provincia o de acceso celular_x000a_Ingrese solamente el número, sin espacios ni guiones" prompt="Incluya código de provincia - Ingrese solo números sin espacios ni guiones_x000a_Ej: 0991234567  021234567_x000a__x000a_Si es un número INTERNACIONAL, escribalo en la celda previa, a continuacion del &quot;Nombre de su Arrendador&quot;._x000a_" sqref="G13" xr:uid="{72510784-CAE0-4428-BDD2-BFDA07B8523D}">
      <formula1>21000000</formula1>
      <formula2>999999999</formula2>
    </dataValidation>
  </dataValidations>
  <pageMargins left="0.39370078740157483" right="0.31496062992125984" top="0.39370078740157483" bottom="0.39370078740157483" header="0.31496062992125984" footer="0.31496062992125984"/>
  <pageSetup paperSize="9" scale="55" fitToHeight="7"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0CA9F69A-40E3-468F-AA5A-C17AA08E6BF3}">
            <xm:f>OR('valida-ci'!$K$9=0,LEN(B7)&gt;10)</xm:f>
            <x14:dxf>
              <font>
                <color theme="0"/>
              </font>
              <fill>
                <patternFill>
                  <bgColor rgb="FFFF99FF"/>
                </patternFill>
              </fill>
            </x14:dxf>
          </x14:cfRule>
          <xm:sqref>B7</xm:sqref>
        </x14:conditionalFormatting>
        <x14:conditionalFormatting xmlns:xm="http://schemas.microsoft.com/office/excel/2006/main">
          <x14:cfRule type="expression" priority="10" id="{4412B905-A428-43AA-A9D0-3EC6B51452EA}">
            <xm:f>OR('valida-ci'!$K$20=0,LEN(B17)&gt;10)</xm:f>
            <x14:dxf>
              <font>
                <color theme="0"/>
              </font>
              <fill>
                <patternFill>
                  <bgColor rgb="FFFF99FF"/>
                </patternFill>
              </fill>
            </x14:dxf>
          </x14:cfRule>
          <xm:sqref>B17</xm:sqref>
        </x14:conditionalFormatting>
        <x14:conditionalFormatting xmlns:xm="http://schemas.microsoft.com/office/excel/2006/main">
          <x14:cfRule type="expression" priority="2" id="{A947A209-9123-4A51-8392-C3470012E454}">
            <xm:f>'valida-ci'!$M$15&lt;&gt;""</xm:f>
            <x14:dxf>
              <fill>
                <patternFill>
                  <bgColor theme="5" tint="0.59996337778862885"/>
                </patternFill>
              </fill>
            </x14:dxf>
          </x14:cfRule>
          <xm:sqref>D7:E7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A957-CBF7-410E-96AD-E14ABDAEBB99}">
  <sheetPr codeName="Sheet1"/>
  <dimension ref="A1:M25"/>
  <sheetViews>
    <sheetView showGridLines="0" workbookViewId="0">
      <selection activeCell="M16" sqref="M16"/>
    </sheetView>
  </sheetViews>
  <sheetFormatPr defaultColWidth="10.81640625" defaultRowHeight="14.5" x14ac:dyDescent="0.35"/>
  <cols>
    <col min="2" max="10" width="3" customWidth="1"/>
    <col min="11" max="11" width="8.81640625" bestFit="1" customWidth="1"/>
    <col min="13" max="13" width="49.81640625" bestFit="1" customWidth="1"/>
    <col min="14" max="14" width="21.54296875" customWidth="1"/>
  </cols>
  <sheetData>
    <row r="1" spans="1:13" x14ac:dyDescent="0.35">
      <c r="B1">
        <v>1</v>
      </c>
      <c r="C1">
        <v>2</v>
      </c>
      <c r="D1">
        <v>3</v>
      </c>
      <c r="E1">
        <v>4</v>
      </c>
      <c r="F1">
        <v>5</v>
      </c>
      <c r="G1">
        <v>6</v>
      </c>
      <c r="H1">
        <v>7</v>
      </c>
      <c r="I1">
        <v>8</v>
      </c>
      <c r="J1">
        <v>9</v>
      </c>
      <c r="K1">
        <v>10</v>
      </c>
      <c r="L1">
        <f>10-LEN(Formulario!B7)</f>
        <v>10</v>
      </c>
    </row>
    <row r="2" spans="1:13" x14ac:dyDescent="0.35">
      <c r="A2" s="33">
        <f>Formulario!B7</f>
        <v>0</v>
      </c>
      <c r="B2" s="34" t="str">
        <f>IF(L1=1,0,MID($A2,B1,1))</f>
        <v>0</v>
      </c>
      <c r="C2" s="34" t="e">
        <f t="shared" ref="C2:K2" si="0">MID($A$2,C1-$L1,1)</f>
        <v>#VALUE!</v>
      </c>
      <c r="D2" s="34" t="e">
        <f t="shared" si="0"/>
        <v>#VALUE!</v>
      </c>
      <c r="E2" s="34" t="e">
        <f t="shared" si="0"/>
        <v>#VALUE!</v>
      </c>
      <c r="F2" s="34" t="e">
        <f t="shared" si="0"/>
        <v>#VALUE!</v>
      </c>
      <c r="G2" s="34" t="e">
        <f t="shared" si="0"/>
        <v>#VALUE!</v>
      </c>
      <c r="H2" s="34" t="e">
        <f t="shared" si="0"/>
        <v>#VALUE!</v>
      </c>
      <c r="I2" s="34" t="e">
        <f t="shared" si="0"/>
        <v>#VALUE!</v>
      </c>
      <c r="J2" s="34" t="e">
        <f t="shared" si="0"/>
        <v>#VALUE!</v>
      </c>
      <c r="K2" s="34" t="e">
        <f t="shared" si="0"/>
        <v>#VALUE!</v>
      </c>
    </row>
    <row r="4" spans="1:13" x14ac:dyDescent="0.35">
      <c r="A4" t="s">
        <v>218</v>
      </c>
      <c r="B4">
        <f>B2*2</f>
        <v>0</v>
      </c>
      <c r="D4" t="e">
        <f>D2*2</f>
        <v>#VALUE!</v>
      </c>
      <c r="F4" t="e">
        <f>F2*2</f>
        <v>#VALUE!</v>
      </c>
      <c r="H4" t="e">
        <f>H2*2</f>
        <v>#VALUE!</v>
      </c>
      <c r="J4" t="e">
        <f>J2*2</f>
        <v>#VALUE!</v>
      </c>
    </row>
    <row r="5" spans="1:13" x14ac:dyDescent="0.35">
      <c r="A5" t="s">
        <v>219</v>
      </c>
      <c r="B5">
        <f>IF(B4&gt;9,1+(RIGHT(B4,1)),B4)</f>
        <v>0</v>
      </c>
      <c r="D5" t="e">
        <f>IF(D4&gt;9,1+(RIGHT(D4,1)),D4)</f>
        <v>#VALUE!</v>
      </c>
      <c r="F5" t="e">
        <f>IF(F4&gt;9,1+(RIGHT(F4,1)),F4)</f>
        <v>#VALUE!</v>
      </c>
      <c r="H5" t="e">
        <f>IF(H4&gt;9,1+(RIGHT(H4,1)),H4)</f>
        <v>#VALUE!</v>
      </c>
      <c r="J5" t="e">
        <f>IF(J4&gt;9,1+(RIGHT(J4,1)),J4)</f>
        <v>#VALUE!</v>
      </c>
      <c r="K5" t="e">
        <f>SUM(B5:J5)</f>
        <v>#VALUE!</v>
      </c>
    </row>
    <row r="6" spans="1:13" x14ac:dyDescent="0.35">
      <c r="A6" t="s">
        <v>220</v>
      </c>
      <c r="C6" t="e">
        <f>C2*1</f>
        <v>#VALUE!</v>
      </c>
      <c r="E6" t="e">
        <f>E2*1</f>
        <v>#VALUE!</v>
      </c>
      <c r="G6" t="e">
        <f>G2*1</f>
        <v>#VALUE!</v>
      </c>
      <c r="I6" t="e">
        <f>I2*1</f>
        <v>#VALUE!</v>
      </c>
      <c r="K6" t="e">
        <f>SUM(B6:J6)</f>
        <v>#VALUE!</v>
      </c>
    </row>
    <row r="7" spans="1:13" x14ac:dyDescent="0.35">
      <c r="A7" t="s">
        <v>221</v>
      </c>
      <c r="K7" t="e">
        <f>K5+K6</f>
        <v>#VALUE!</v>
      </c>
    </row>
    <row r="8" spans="1:13" x14ac:dyDescent="0.35">
      <c r="A8" t="s">
        <v>222</v>
      </c>
      <c r="K8" t="e">
        <f>RIGHT(10-(RIGHT(K7,1)),1)*1</f>
        <v>#VALUE!</v>
      </c>
    </row>
    <row r="9" spans="1:13" x14ac:dyDescent="0.35">
      <c r="A9" t="s">
        <v>223</v>
      </c>
      <c r="K9" s="18">
        <f>IFERROR(IF(K2*1=K8,1,0),1)</f>
        <v>1</v>
      </c>
      <c r="M9" s="91" t="str">
        <f>IF(OR(K9=0,LEN(Formulario!B7)&gt;10),"El número de cédula ingresado no es correcto, favor revisar","")</f>
        <v/>
      </c>
    </row>
    <row r="10" spans="1:13" x14ac:dyDescent="0.35">
      <c r="K10">
        <f>+K9</f>
        <v>1</v>
      </c>
    </row>
    <row r="12" spans="1:13" x14ac:dyDescent="0.35">
      <c r="B12">
        <v>1</v>
      </c>
      <c r="C12">
        <v>2</v>
      </c>
      <c r="D12">
        <v>3</v>
      </c>
      <c r="E12">
        <v>4</v>
      </c>
      <c r="F12">
        <v>5</v>
      </c>
      <c r="G12">
        <v>6</v>
      </c>
      <c r="H12">
        <v>7</v>
      </c>
      <c r="I12">
        <v>8</v>
      </c>
      <c r="J12">
        <v>9</v>
      </c>
      <c r="K12">
        <v>10</v>
      </c>
      <c r="L12">
        <f>10-LEN(Formulario!B17)</f>
        <v>10</v>
      </c>
    </row>
    <row r="13" spans="1:13" x14ac:dyDescent="0.35">
      <c r="A13" s="33">
        <f>Formulario!B17</f>
        <v>0</v>
      </c>
      <c r="B13" s="34" t="str">
        <f>IF(L12=1,0,MID($A13,B12,1))</f>
        <v>0</v>
      </c>
      <c r="C13" s="34" t="e">
        <f t="shared" ref="C13:K13" si="1">MID($A$13,C12-$L12,1)</f>
        <v>#VALUE!</v>
      </c>
      <c r="D13" s="34" t="e">
        <f t="shared" si="1"/>
        <v>#VALUE!</v>
      </c>
      <c r="E13" s="34" t="e">
        <f t="shared" si="1"/>
        <v>#VALUE!</v>
      </c>
      <c r="F13" s="34" t="e">
        <f t="shared" si="1"/>
        <v>#VALUE!</v>
      </c>
      <c r="G13" s="34" t="e">
        <f t="shared" si="1"/>
        <v>#VALUE!</v>
      </c>
      <c r="H13" s="34" t="e">
        <f t="shared" si="1"/>
        <v>#VALUE!</v>
      </c>
      <c r="I13" s="34" t="e">
        <f t="shared" si="1"/>
        <v>#VALUE!</v>
      </c>
      <c r="J13" s="34" t="e">
        <f t="shared" si="1"/>
        <v>#VALUE!</v>
      </c>
      <c r="K13" s="34" t="e">
        <f t="shared" si="1"/>
        <v>#VALUE!</v>
      </c>
    </row>
    <row r="15" spans="1:13" x14ac:dyDescent="0.35">
      <c r="A15" t="s">
        <v>218</v>
      </c>
      <c r="B15">
        <f>B13*2</f>
        <v>0</v>
      </c>
      <c r="D15" t="e">
        <f>D13*2</f>
        <v>#VALUE!</v>
      </c>
      <c r="F15" t="e">
        <f>F13*2</f>
        <v>#VALUE!</v>
      </c>
      <c r="H15" t="e">
        <f>H13*2</f>
        <v>#VALUE!</v>
      </c>
      <c r="J15" t="e">
        <f>J13*2</f>
        <v>#VALUE!</v>
      </c>
      <c r="M15" s="107" t="str">
        <f>IF(AND(Formulario!B7&lt;&gt;0,Formulario!D7=0),"    Es requisito digitar el CÓDIGO DACTILAR
 y adjuntar una copia de su cédula","")</f>
        <v/>
      </c>
    </row>
    <row r="16" spans="1:13" x14ac:dyDescent="0.35">
      <c r="A16" t="s">
        <v>219</v>
      </c>
      <c r="B16">
        <f>IF(B15&gt;9,1+(RIGHT(B15,1)),B15)</f>
        <v>0</v>
      </c>
      <c r="D16" t="e">
        <f>IF(D15&gt;9,1+(RIGHT(D15,1)),D15)</f>
        <v>#VALUE!</v>
      </c>
      <c r="F16" t="e">
        <f>IF(F15&gt;9,1+(RIGHT(F15,1)),F15)</f>
        <v>#VALUE!</v>
      </c>
      <c r="H16" t="e">
        <f>IF(H15&gt;9,1+(RIGHT(H15,1)),H15)</f>
        <v>#VALUE!</v>
      </c>
      <c r="J16" t="e">
        <f>IF(J15&gt;9,1+(RIGHT(J15,1)),J15)</f>
        <v>#VALUE!</v>
      </c>
      <c r="K16" t="e">
        <f>SUM(B16:J16)</f>
        <v>#VALUE!</v>
      </c>
    </row>
    <row r="17" spans="1:13" x14ac:dyDescent="0.35">
      <c r="A17" t="s">
        <v>220</v>
      </c>
      <c r="C17" t="e">
        <f>C13*1</f>
        <v>#VALUE!</v>
      </c>
      <c r="E17" t="e">
        <f>E13*1</f>
        <v>#VALUE!</v>
      </c>
      <c r="G17" t="e">
        <f>G13*1</f>
        <v>#VALUE!</v>
      </c>
      <c r="I17" t="e">
        <f>I13*1</f>
        <v>#VALUE!</v>
      </c>
      <c r="K17" t="e">
        <f>SUM(B17:J17)</f>
        <v>#VALUE!</v>
      </c>
    </row>
    <row r="18" spans="1:13" x14ac:dyDescent="0.35">
      <c r="A18" t="s">
        <v>221</v>
      </c>
      <c r="K18" t="e">
        <f>K16+K17</f>
        <v>#VALUE!</v>
      </c>
    </row>
    <row r="19" spans="1:13" x14ac:dyDescent="0.35">
      <c r="A19" t="s">
        <v>222</v>
      </c>
      <c r="K19" t="e">
        <f>RIGHT(10-(RIGHT(K18,1)),1)*1</f>
        <v>#VALUE!</v>
      </c>
    </row>
    <row r="20" spans="1:13" x14ac:dyDescent="0.35">
      <c r="A20" t="s">
        <v>223</v>
      </c>
      <c r="K20" s="18">
        <f>IFERROR(IF(K13*1=K19,1,0),1)</f>
        <v>1</v>
      </c>
      <c r="M20" s="35" t="str">
        <f>IF(OR(K20=0,LEN(Formulario!B17)&gt;10),"El número de cédula ingresado no es correcto, favor revisar","")</f>
        <v/>
      </c>
    </row>
    <row r="21" spans="1:13" x14ac:dyDescent="0.35">
      <c r="K21">
        <f>+K20</f>
        <v>1</v>
      </c>
    </row>
    <row r="25" spans="1:13" ht="40.75" customHeight="1" x14ac:dyDescent="0.35"/>
  </sheetData>
  <conditionalFormatting sqref="M15">
    <cfRule type="cellIs" dxfId="8" priority="1" operator="equal">
      <formula>""</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0" id="{06B645F1-2E3A-4E54-A979-9579D38B9210}">
            <x14:iconSet iconSet="3Symbols2" showValue="0" custom="1">
              <x14:cfvo type="percent">
                <xm:f>0</xm:f>
              </x14:cfvo>
              <x14:cfvo type="num">
                <xm:f>1</xm:f>
              </x14:cfvo>
              <x14:cfvo type="num">
                <xm:f>1</xm:f>
              </x14:cfvo>
              <x14:cfIcon iconSet="3Symbols2" iconId="0"/>
              <x14:cfIcon iconSet="3Symbols2" iconId="2"/>
              <x14:cfIcon iconSet="3Symbols2" iconId="2"/>
            </x14:iconSet>
          </x14:cfRule>
          <xm:sqref>K9</xm:sqref>
        </x14:conditionalFormatting>
        <x14:conditionalFormatting xmlns:xm="http://schemas.microsoft.com/office/excel/2006/main">
          <x14:cfRule type="iconSet" priority="5" id="{ACC8B426-018D-4B0D-8C49-FBFABBC59818}">
            <x14:iconSet iconSet="3Symbols2" showValue="0" custom="1">
              <x14:cfvo type="percent">
                <xm:f>0</xm:f>
              </x14:cfvo>
              <x14:cfvo type="num">
                <xm:f>1</xm:f>
              </x14:cfvo>
              <x14:cfvo type="num">
                <xm:f>1</xm:f>
              </x14:cfvo>
              <x14:cfIcon iconSet="3Symbols2" iconId="0"/>
              <x14:cfIcon iconSet="3Symbols2" iconId="2"/>
              <x14:cfIcon iconSet="3Symbols2" iconId="2"/>
            </x14:iconSet>
          </x14:cfRule>
          <xm:sqref>K20</xm:sqref>
        </x14:conditionalFormatting>
        <x14:conditionalFormatting xmlns:xm="http://schemas.microsoft.com/office/excel/2006/main">
          <x14:cfRule type="expression" priority="2" id="{EEA41ADF-E07F-4A04-82CE-C824F323D887}">
            <xm:f>OR(K20=0,LEN(Formulario!B17)&gt;10)</xm:f>
            <x14:dxf>
              <fill>
                <patternFill>
                  <bgColor rgb="FFFF99FF"/>
                </patternFill>
              </fill>
            </x14:dxf>
          </x14:cfRule>
          <xm:sqref>M20</xm:sqref>
        </x14:conditionalFormatting>
        <x14:conditionalFormatting xmlns:xm="http://schemas.microsoft.com/office/excel/2006/main">
          <x14:cfRule type="expression" priority="11" id="{EEA41ADF-E07F-4A04-82CE-C824F323D887}">
            <xm:f>OR(K9=0,LEN(Formulario!B7)&gt;10)</xm:f>
            <x14:dxf>
              <fill>
                <patternFill>
                  <bgColor theme="5" tint="0.59996337778862885"/>
                </patternFill>
              </fill>
            </x14:dxf>
          </x14:cfRule>
          <xm:sqref>M9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E253B-D5A2-45AE-9CF2-C61AE5A4DFFC}">
  <sheetPr codeName="Hoja5"/>
  <dimension ref="A1:CW520"/>
  <sheetViews>
    <sheetView showGridLines="0" workbookViewId="0">
      <pane xSplit="1" ySplit="1" topLeftCell="G8" activePane="bottomRight" state="frozen"/>
      <selection pane="topRight" activeCell="B1" sqref="B1"/>
      <selection pane="bottomLeft" activeCell="A2" sqref="A2"/>
      <selection pane="bottomRight" activeCell="I2" sqref="I2:I71"/>
    </sheetView>
  </sheetViews>
  <sheetFormatPr defaultColWidth="10.81640625" defaultRowHeight="14.5" x14ac:dyDescent="0.35"/>
  <cols>
    <col min="1" max="1" width="41.81640625" customWidth="1"/>
    <col min="2" max="2" width="8.81640625" customWidth="1"/>
    <col min="3" max="3" width="10.54296875" customWidth="1"/>
    <col min="4" max="4" width="27" customWidth="1"/>
    <col min="5" max="5" width="23.54296875" customWidth="1"/>
    <col min="6" max="6" width="14.1796875" style="6" customWidth="1"/>
    <col min="7" max="7" width="8.1796875" bestFit="1" customWidth="1"/>
    <col min="8" max="8" width="32.81640625" bestFit="1" customWidth="1"/>
    <col min="9" max="9" width="33.1796875" style="6" customWidth="1"/>
  </cols>
  <sheetData>
    <row r="1" spans="1:101" x14ac:dyDescent="0.35">
      <c r="A1" s="5" t="s">
        <v>117</v>
      </c>
      <c r="B1" s="5" t="s">
        <v>118</v>
      </c>
      <c r="C1" s="5" t="s">
        <v>119</v>
      </c>
      <c r="D1" s="5" t="s">
        <v>120</v>
      </c>
      <c r="E1" s="5" t="s">
        <v>121</v>
      </c>
      <c r="F1" s="5" t="s">
        <v>122</v>
      </c>
      <c r="G1" s="5" t="s">
        <v>123</v>
      </c>
      <c r="H1" s="5" t="s">
        <v>124</v>
      </c>
      <c r="I1" s="5" t="s">
        <v>29</v>
      </c>
      <c r="J1" s="5"/>
      <c r="K1" s="7" t="s">
        <v>130</v>
      </c>
      <c r="L1" s="8" t="s">
        <v>131</v>
      </c>
      <c r="M1" s="8" t="s">
        <v>132</v>
      </c>
      <c r="N1" s="8" t="s">
        <v>133</v>
      </c>
      <c r="O1" s="8" t="s">
        <v>134</v>
      </c>
      <c r="P1" s="8" t="s">
        <v>135</v>
      </c>
      <c r="Q1" s="8" t="s">
        <v>136</v>
      </c>
      <c r="R1" s="8" t="s">
        <v>137</v>
      </c>
      <c r="S1" s="8" t="s">
        <v>138</v>
      </c>
      <c r="T1" s="8" t="s">
        <v>145</v>
      </c>
      <c r="U1" s="8" t="s">
        <v>146</v>
      </c>
      <c r="V1" s="8" t="s">
        <v>147</v>
      </c>
      <c r="W1" s="8" t="s">
        <v>148</v>
      </c>
      <c r="X1" s="8" t="s">
        <v>149</v>
      </c>
      <c r="Y1" s="8" t="s">
        <v>150</v>
      </c>
      <c r="Z1" s="15" t="s">
        <v>151</v>
      </c>
      <c r="AA1" s="5"/>
      <c r="AB1" s="5"/>
      <c r="AC1" s="5"/>
      <c r="AD1" s="5"/>
      <c r="AE1" s="5"/>
      <c r="AF1" s="5"/>
      <c r="AG1" s="5"/>
      <c r="AH1" s="5"/>
      <c r="AI1" s="6"/>
      <c r="AJ1" s="6"/>
      <c r="AK1" s="6"/>
      <c r="AL1" s="6"/>
      <c r="AM1" s="6"/>
      <c r="AN1" s="6"/>
      <c r="AO1" s="6"/>
      <c r="AP1" s="6"/>
      <c r="AQ1" s="6"/>
      <c r="AR1" s="6"/>
      <c r="AS1" s="6"/>
      <c r="AT1" s="6"/>
      <c r="AU1" s="6"/>
      <c r="AV1" s="6"/>
      <c r="AW1" s="5"/>
      <c r="AX1" s="5"/>
      <c r="AY1" s="6"/>
      <c r="AZ1" s="6"/>
      <c r="BA1" s="6"/>
      <c r="BB1" s="6"/>
      <c r="BC1" s="6"/>
      <c r="BD1" s="6"/>
      <c r="BE1" s="6"/>
      <c r="BF1" s="5"/>
      <c r="BG1" s="6"/>
      <c r="BH1" s="5"/>
      <c r="BI1" s="6"/>
      <c r="BJ1" s="6"/>
      <c r="BK1" s="6"/>
      <c r="BL1" s="6"/>
      <c r="BM1" s="6"/>
      <c r="BN1" s="5"/>
      <c r="BO1" s="5"/>
      <c r="BP1" s="5"/>
      <c r="BQ1" s="5"/>
      <c r="BR1" s="5"/>
      <c r="BS1" s="5"/>
      <c r="BT1" s="5"/>
      <c r="BU1" s="6"/>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row>
    <row r="2" spans="1:101" x14ac:dyDescent="0.35">
      <c r="A2" s="5" t="str">
        <f t="shared" ref="A2:A36" si="0">B2&amp;C2&amp;D2&amp;E2&amp;F2</f>
        <v>1-01-nombre-1</v>
      </c>
      <c r="B2" t="s">
        <v>99</v>
      </c>
      <c r="C2" s="5" t="s">
        <v>56</v>
      </c>
      <c r="D2" t="s">
        <v>100</v>
      </c>
      <c r="G2" t="str">
        <f>B2&amp;C2</f>
        <v>1-01-</v>
      </c>
      <c r="H2" t="str">
        <f>D2&amp;E2&amp;F2</f>
        <v>nombre-1</v>
      </c>
      <c r="I2" s="103">
        <f>Formulario!B6</f>
        <v>0</v>
      </c>
      <c r="K2" s="9"/>
      <c r="L2" s="10"/>
      <c r="M2" s="10"/>
      <c r="N2" s="10"/>
      <c r="O2" s="10"/>
      <c r="P2" s="10"/>
      <c r="Q2" s="10"/>
      <c r="R2" s="10"/>
      <c r="S2" s="10"/>
      <c r="T2" s="10"/>
      <c r="U2" s="10"/>
      <c r="V2" s="10"/>
      <c r="W2" s="10"/>
      <c r="X2" s="10"/>
      <c r="Y2" s="10"/>
      <c r="Z2" s="14"/>
    </row>
    <row r="3" spans="1:101" x14ac:dyDescent="0.35">
      <c r="A3" s="5" t="str">
        <f t="shared" si="0"/>
        <v>1-02-nombre-2</v>
      </c>
      <c r="B3" t="s">
        <v>99</v>
      </c>
      <c r="C3" s="5" t="s">
        <v>57</v>
      </c>
      <c r="D3" t="s">
        <v>101</v>
      </c>
      <c r="G3" t="str">
        <f t="shared" ref="G3:G36" si="1">B3&amp;C3</f>
        <v>1-02-</v>
      </c>
      <c r="H3" t="str">
        <f t="shared" ref="H3:H36" si="2">D3&amp;E3&amp;F3</f>
        <v>nombre-2</v>
      </c>
      <c r="I3" s="103">
        <f>Formulario!D6</f>
        <v>0</v>
      </c>
      <c r="K3" s="9"/>
      <c r="L3" s="10"/>
      <c r="M3" s="10"/>
      <c r="N3" s="10"/>
      <c r="O3" s="10"/>
      <c r="P3" s="10"/>
      <c r="Q3" s="10"/>
      <c r="R3" s="10"/>
      <c r="S3" s="10"/>
      <c r="T3" s="10"/>
      <c r="U3" s="10"/>
      <c r="V3" s="10"/>
      <c r="W3" s="10"/>
      <c r="X3" s="10"/>
      <c r="Y3" s="10"/>
      <c r="Z3" s="14"/>
    </row>
    <row r="4" spans="1:101" x14ac:dyDescent="0.35">
      <c r="A4" s="5" t="str">
        <f t="shared" si="0"/>
        <v>1-03-apellido-1</v>
      </c>
      <c r="B4" t="s">
        <v>99</v>
      </c>
      <c r="C4" t="s">
        <v>58</v>
      </c>
      <c r="D4" t="s">
        <v>102</v>
      </c>
      <c r="G4" t="str">
        <f t="shared" si="1"/>
        <v>1-03-</v>
      </c>
      <c r="H4" t="str">
        <f t="shared" si="2"/>
        <v>apellido-1</v>
      </c>
      <c r="I4" s="103">
        <f>Formulario!G6</f>
        <v>0</v>
      </c>
      <c r="K4" s="9"/>
      <c r="L4" s="10"/>
      <c r="M4" s="10"/>
      <c r="N4" s="10"/>
      <c r="O4" s="10"/>
      <c r="P4" s="10"/>
      <c r="Q4" s="10"/>
      <c r="R4" s="10"/>
      <c r="S4" s="10"/>
      <c r="T4" s="10"/>
      <c r="U4" s="10"/>
      <c r="V4" s="10"/>
      <c r="W4" s="10"/>
      <c r="X4" s="10"/>
      <c r="Y4" s="10"/>
      <c r="Z4" s="14"/>
    </row>
    <row r="5" spans="1:101" x14ac:dyDescent="0.35">
      <c r="A5" s="5" t="str">
        <f t="shared" si="0"/>
        <v>1-04-apellido-2</v>
      </c>
      <c r="B5" t="s">
        <v>99</v>
      </c>
      <c r="C5" s="6" t="s">
        <v>59</v>
      </c>
      <c r="D5" t="s">
        <v>103</v>
      </c>
      <c r="G5" t="str">
        <f t="shared" si="1"/>
        <v>1-04-</v>
      </c>
      <c r="H5" t="str">
        <f t="shared" si="2"/>
        <v>apellido-2</v>
      </c>
      <c r="I5" s="103">
        <f>Formulario!I6</f>
        <v>0</v>
      </c>
      <c r="K5" s="9"/>
      <c r="L5" s="10"/>
      <c r="M5" s="10"/>
      <c r="N5" s="10"/>
      <c r="O5" s="10"/>
      <c r="P5" s="10"/>
      <c r="Q5" s="10"/>
      <c r="R5" s="10"/>
      <c r="S5" s="10"/>
      <c r="T5" s="10"/>
      <c r="U5" s="10"/>
      <c r="V5" s="10"/>
      <c r="W5" s="10"/>
      <c r="X5" s="10"/>
      <c r="Y5" s="10"/>
      <c r="Z5" s="14"/>
    </row>
    <row r="6" spans="1:101" x14ac:dyDescent="0.35">
      <c r="A6" s="5" t="str">
        <f t="shared" si="0"/>
        <v>1-05-email</v>
      </c>
      <c r="B6" t="s">
        <v>99</v>
      </c>
      <c r="C6" s="6" t="s">
        <v>60</v>
      </c>
      <c r="D6" t="s">
        <v>82</v>
      </c>
      <c r="G6" t="str">
        <f t="shared" si="1"/>
        <v>1-05-</v>
      </c>
      <c r="H6" t="str">
        <f t="shared" si="2"/>
        <v>email</v>
      </c>
      <c r="I6" s="103">
        <f>Formulario!B8</f>
        <v>0</v>
      </c>
      <c r="K6" s="9"/>
      <c r="L6" s="10"/>
      <c r="M6" s="10"/>
      <c r="N6" s="10"/>
      <c r="O6" s="10"/>
      <c r="P6" s="10"/>
      <c r="Q6" s="10"/>
      <c r="R6" s="10"/>
      <c r="S6" s="10"/>
      <c r="T6" s="10"/>
      <c r="U6" s="10"/>
      <c r="V6" s="10"/>
      <c r="W6" s="10"/>
      <c r="X6" s="10"/>
      <c r="Y6" s="10"/>
      <c r="Z6" s="14"/>
    </row>
    <row r="7" spans="1:101" x14ac:dyDescent="0.35">
      <c r="A7" s="5" t="str">
        <f t="shared" si="0"/>
        <v>1-06-celular</v>
      </c>
      <c r="B7" t="s">
        <v>99</v>
      </c>
      <c r="C7" t="s">
        <v>61</v>
      </c>
      <c r="D7" t="s">
        <v>79</v>
      </c>
      <c r="G7" t="str">
        <f t="shared" si="1"/>
        <v>1-06-</v>
      </c>
      <c r="H7" t="str">
        <f t="shared" si="2"/>
        <v>celular</v>
      </c>
      <c r="I7" s="103">
        <f>Formulario!D8</f>
        <v>0</v>
      </c>
      <c r="K7" s="9"/>
      <c r="L7" s="10"/>
      <c r="M7" s="10"/>
      <c r="N7" s="10"/>
      <c r="O7" s="10"/>
      <c r="P7" s="10"/>
      <c r="Q7" s="10"/>
      <c r="R7" s="10"/>
      <c r="S7" s="10"/>
      <c r="T7" s="10"/>
      <c r="U7" s="10"/>
      <c r="V7" s="10"/>
      <c r="W7" s="10"/>
      <c r="X7" s="10"/>
      <c r="Y7" s="10"/>
      <c r="Z7" s="14"/>
    </row>
    <row r="8" spans="1:101" x14ac:dyDescent="0.35">
      <c r="A8" s="5" t="str">
        <f t="shared" si="0"/>
        <v>1-08-cedula</v>
      </c>
      <c r="B8" t="s">
        <v>99</v>
      </c>
      <c r="C8" t="s">
        <v>63</v>
      </c>
      <c r="D8" t="s">
        <v>104</v>
      </c>
      <c r="G8" t="str">
        <f t="shared" si="1"/>
        <v>1-08-</v>
      </c>
      <c r="H8" t="str">
        <f t="shared" si="2"/>
        <v>cedula</v>
      </c>
      <c r="I8" s="103">
        <f>Formulario!B7</f>
        <v>0</v>
      </c>
      <c r="K8" s="9"/>
      <c r="L8" s="10"/>
      <c r="M8" s="10"/>
      <c r="N8" s="10"/>
      <c r="O8" s="10"/>
      <c r="P8" s="10"/>
      <c r="Q8" s="10"/>
      <c r="R8" s="10"/>
      <c r="S8" s="10"/>
      <c r="T8" s="10"/>
      <c r="U8" s="10"/>
      <c r="V8" s="10"/>
      <c r="W8" s="10"/>
      <c r="X8" s="10"/>
      <c r="Y8" s="10"/>
      <c r="Z8" s="14"/>
    </row>
    <row r="9" spans="1:101" x14ac:dyDescent="0.35">
      <c r="A9" s="5" t="str">
        <f t="shared" si="0"/>
        <v>1-09-codigo-dactilar</v>
      </c>
      <c r="B9" t="s">
        <v>99</v>
      </c>
      <c r="C9" t="s">
        <v>64</v>
      </c>
      <c r="D9" t="s">
        <v>105</v>
      </c>
      <c r="G9" t="str">
        <f t="shared" si="1"/>
        <v>1-09-</v>
      </c>
      <c r="H9" t="str">
        <f t="shared" si="2"/>
        <v>codigo-dactilar</v>
      </c>
      <c r="I9" s="103">
        <f>Formulario!D7</f>
        <v>0</v>
      </c>
      <c r="K9" s="9"/>
      <c r="L9" s="10"/>
      <c r="M9" s="10"/>
      <c r="N9" s="10"/>
      <c r="O9" s="10"/>
      <c r="P9" s="10"/>
      <c r="Q9" s="10"/>
      <c r="R9" s="10"/>
      <c r="S9" s="10"/>
      <c r="T9" s="10"/>
      <c r="U9" s="10"/>
      <c r="V9" s="10"/>
      <c r="W9" s="10"/>
      <c r="X9" s="10"/>
      <c r="Y9" s="10"/>
      <c r="Z9" s="14"/>
    </row>
    <row r="10" spans="1:101" x14ac:dyDescent="0.35">
      <c r="A10" s="5" t="str">
        <f t="shared" si="0"/>
        <v>1-10-pasaporte</v>
      </c>
      <c r="B10" t="s">
        <v>99</v>
      </c>
      <c r="C10" t="s">
        <v>65</v>
      </c>
      <c r="D10" t="s">
        <v>106</v>
      </c>
      <c r="G10" t="str">
        <f t="shared" si="1"/>
        <v>1-10-</v>
      </c>
      <c r="H10" t="str">
        <f t="shared" si="2"/>
        <v>pasaporte</v>
      </c>
      <c r="I10" s="103">
        <f>Formulario!G7</f>
        <v>0</v>
      </c>
      <c r="K10" s="9"/>
      <c r="L10" s="10"/>
      <c r="M10" s="10"/>
      <c r="N10" s="10"/>
      <c r="O10" s="10"/>
      <c r="P10" s="10"/>
      <c r="Q10" s="10"/>
      <c r="R10" s="10"/>
      <c r="S10" s="10"/>
      <c r="T10" s="10"/>
      <c r="U10" s="10"/>
      <c r="V10" s="10"/>
      <c r="W10" s="10"/>
      <c r="X10" s="10"/>
      <c r="Y10" s="10"/>
      <c r="Z10" s="14"/>
    </row>
    <row r="11" spans="1:101" x14ac:dyDescent="0.35">
      <c r="A11" s="5" t="str">
        <f t="shared" si="0"/>
        <v>1-16-fecha-nacimiento</v>
      </c>
      <c r="B11" t="s">
        <v>99</v>
      </c>
      <c r="C11" t="s">
        <v>67</v>
      </c>
      <c r="D11" t="s">
        <v>107</v>
      </c>
      <c r="G11" t="str">
        <f t="shared" si="1"/>
        <v>1-16-</v>
      </c>
      <c r="H11" t="str">
        <f t="shared" si="2"/>
        <v>fecha-nacimiento</v>
      </c>
      <c r="I11" s="104">
        <f>Formulario!G8</f>
        <v>0</v>
      </c>
      <c r="K11" s="9"/>
      <c r="L11" s="10"/>
      <c r="M11" s="10"/>
      <c r="N11" s="10"/>
      <c r="O11" s="10"/>
      <c r="P11" s="10"/>
      <c r="Q11" s="10"/>
      <c r="R11" s="10"/>
      <c r="S11" s="10"/>
      <c r="T11" s="10"/>
      <c r="U11" s="10"/>
      <c r="V11" s="10"/>
      <c r="W11" s="10"/>
      <c r="X11" s="10"/>
      <c r="Y11" s="10"/>
      <c r="Z11" s="14"/>
    </row>
    <row r="12" spans="1:101" x14ac:dyDescent="0.35">
      <c r="A12" s="5" t="str">
        <f t="shared" si="0"/>
        <v>1-19-estado-civil</v>
      </c>
      <c r="B12" t="s">
        <v>99</v>
      </c>
      <c r="C12" t="s">
        <v>68</v>
      </c>
      <c r="D12" t="s">
        <v>108</v>
      </c>
      <c r="G12" t="str">
        <f t="shared" si="1"/>
        <v>1-19-</v>
      </c>
      <c r="H12" t="str">
        <f t="shared" si="2"/>
        <v>estado-civil</v>
      </c>
      <c r="I12" s="103">
        <f>Formulario!I7</f>
        <v>0</v>
      </c>
      <c r="K12" s="9" t="s">
        <v>23</v>
      </c>
      <c r="L12" s="17" t="s">
        <v>20</v>
      </c>
      <c r="M12" s="10" t="s">
        <v>17</v>
      </c>
      <c r="N12" s="10" t="s">
        <v>14</v>
      </c>
      <c r="O12" s="10" t="s">
        <v>11</v>
      </c>
      <c r="P12" s="10"/>
      <c r="Q12" s="10"/>
      <c r="R12" s="10"/>
      <c r="S12" s="10"/>
      <c r="T12" s="10"/>
      <c r="U12" s="10"/>
      <c r="V12" s="10"/>
      <c r="W12" s="10"/>
      <c r="X12" s="10"/>
      <c r="Y12" s="10"/>
      <c r="Z12" s="14"/>
    </row>
    <row r="13" spans="1:101" x14ac:dyDescent="0.35">
      <c r="A13" s="5" t="str">
        <f t="shared" si="0"/>
        <v>1-24-numero-cargas</v>
      </c>
      <c r="B13" t="s">
        <v>99</v>
      </c>
      <c r="C13" t="s">
        <v>69</v>
      </c>
      <c r="D13" t="s">
        <v>109</v>
      </c>
      <c r="G13" t="str">
        <f t="shared" si="1"/>
        <v>1-24-</v>
      </c>
      <c r="H13" t="str">
        <f t="shared" si="2"/>
        <v>numero-cargas</v>
      </c>
      <c r="I13" s="103">
        <f>Formulario!G9</f>
        <v>0</v>
      </c>
      <c r="K13" s="9"/>
      <c r="L13" s="10"/>
      <c r="M13" s="10"/>
      <c r="N13" s="10"/>
      <c r="O13" s="10"/>
      <c r="P13" s="10"/>
      <c r="Q13" s="10"/>
      <c r="R13" s="10"/>
      <c r="S13" s="10"/>
      <c r="T13" s="10"/>
      <c r="U13" s="10"/>
      <c r="V13" s="10"/>
      <c r="W13" s="10"/>
      <c r="X13" s="10"/>
      <c r="Y13" s="10"/>
      <c r="Z13" s="14"/>
    </row>
    <row r="14" spans="1:101" x14ac:dyDescent="0.35">
      <c r="A14" s="5" t="str">
        <f t="shared" si="0"/>
        <v>1-26-profesion</v>
      </c>
      <c r="B14" t="s">
        <v>99</v>
      </c>
      <c r="C14" t="s">
        <v>70</v>
      </c>
      <c r="D14" t="s">
        <v>110</v>
      </c>
      <c r="G14" t="str">
        <f t="shared" si="1"/>
        <v>1-26-</v>
      </c>
      <c r="H14" t="str">
        <f t="shared" si="2"/>
        <v>profesion</v>
      </c>
      <c r="I14" s="103">
        <f>Formulario!I8</f>
        <v>0</v>
      </c>
      <c r="K14" s="9" t="s">
        <v>22</v>
      </c>
      <c r="L14" s="10" t="s">
        <v>19</v>
      </c>
      <c r="M14" s="10" t="s">
        <v>16</v>
      </c>
      <c r="N14" s="10" t="s">
        <v>13</v>
      </c>
      <c r="O14" s="10" t="s">
        <v>10</v>
      </c>
      <c r="P14" s="10" t="s">
        <v>8</v>
      </c>
      <c r="Q14" s="10" t="s">
        <v>6</v>
      </c>
      <c r="R14" s="10" t="s">
        <v>5</v>
      </c>
      <c r="S14" s="10" t="s">
        <v>4</v>
      </c>
      <c r="T14" s="10" t="s">
        <v>3</v>
      </c>
      <c r="U14" s="10"/>
      <c r="V14" s="10"/>
      <c r="W14" s="10"/>
      <c r="X14" s="10"/>
      <c r="Y14" s="10"/>
      <c r="Z14" s="14"/>
    </row>
    <row r="15" spans="1:101" x14ac:dyDescent="0.35">
      <c r="A15" s="5" t="str">
        <f t="shared" si="0"/>
        <v>1-27-adultos</v>
      </c>
      <c r="B15" t="s">
        <v>99</v>
      </c>
      <c r="C15" s="6" t="s">
        <v>253</v>
      </c>
      <c r="D15" s="5" t="s">
        <v>258</v>
      </c>
      <c r="E15" s="6"/>
      <c r="G15" t="str">
        <f t="shared" ref="G15:G17" si="3">B15&amp;C15</f>
        <v>1-27-</v>
      </c>
      <c r="H15" t="str">
        <f t="shared" ref="H15:H17" si="4">D15&amp;E15&amp;F15</f>
        <v>adultos</v>
      </c>
      <c r="I15" s="103">
        <f>Formulario!C9</f>
        <v>0</v>
      </c>
      <c r="K15" s="9"/>
      <c r="L15" s="10"/>
      <c r="M15" s="10"/>
      <c r="N15" s="10"/>
      <c r="O15" s="10"/>
      <c r="P15" s="10"/>
      <c r="Q15" s="10"/>
      <c r="R15" s="10"/>
      <c r="S15" s="10"/>
      <c r="T15" s="10"/>
      <c r="U15" s="10"/>
      <c r="V15" s="10"/>
      <c r="W15" s="10"/>
      <c r="X15" s="10"/>
      <c r="Y15" s="10"/>
      <c r="Z15" s="14"/>
    </row>
    <row r="16" spans="1:101" x14ac:dyDescent="0.35">
      <c r="A16" s="5" t="str">
        <f t="shared" si="0"/>
        <v>1-28-menores-edad</v>
      </c>
      <c r="B16" t="s">
        <v>99</v>
      </c>
      <c r="C16" s="6" t="s">
        <v>254</v>
      </c>
      <c r="D16" t="s">
        <v>256</v>
      </c>
      <c r="E16" s="6"/>
      <c r="G16" t="str">
        <f t="shared" si="3"/>
        <v>1-28-</v>
      </c>
      <c r="H16" t="str">
        <f t="shared" si="4"/>
        <v>menores-edad</v>
      </c>
      <c r="I16" s="103">
        <f>Formulario!E9</f>
        <v>0</v>
      </c>
      <c r="K16" s="9"/>
      <c r="L16" s="10"/>
      <c r="M16" s="10"/>
      <c r="N16" s="10"/>
      <c r="O16" s="10"/>
      <c r="P16" s="10"/>
      <c r="Q16" s="10"/>
      <c r="R16" s="10"/>
      <c r="S16" s="10"/>
      <c r="T16" s="10"/>
      <c r="U16" s="10"/>
      <c r="V16" s="10"/>
      <c r="W16" s="10"/>
      <c r="X16" s="10"/>
      <c r="Y16" s="10"/>
      <c r="Z16" s="14"/>
    </row>
    <row r="17" spans="1:26" x14ac:dyDescent="0.35">
      <c r="A17" s="5" t="str">
        <f t="shared" si="0"/>
        <v>1-29-mascotas</v>
      </c>
      <c r="B17" t="s">
        <v>99</v>
      </c>
      <c r="C17" s="6" t="s">
        <v>255</v>
      </c>
      <c r="D17" t="s">
        <v>257</v>
      </c>
      <c r="E17" s="6"/>
      <c r="G17" t="str">
        <f t="shared" si="3"/>
        <v>1-29-</v>
      </c>
      <c r="H17" t="str">
        <f t="shared" si="4"/>
        <v>mascotas</v>
      </c>
      <c r="I17" s="103">
        <f>Formulario!I9</f>
        <v>0</v>
      </c>
      <c r="K17" s="9"/>
      <c r="L17" s="10"/>
      <c r="M17" s="10"/>
      <c r="N17" s="10"/>
      <c r="O17" s="10"/>
      <c r="P17" s="10"/>
      <c r="Q17" s="10"/>
      <c r="R17" s="10"/>
      <c r="S17" s="10"/>
      <c r="T17" s="10"/>
      <c r="U17" s="10"/>
      <c r="V17" s="10"/>
      <c r="W17" s="10"/>
      <c r="X17" s="10"/>
      <c r="Y17" s="10"/>
      <c r="Z17" s="14"/>
    </row>
    <row r="18" spans="1:26" x14ac:dyDescent="0.35">
      <c r="A18" s="5" t="str">
        <f t="shared" si="0"/>
        <v>2-01-calle-principal</v>
      </c>
      <c r="B18" t="s">
        <v>98</v>
      </c>
      <c r="C18" s="5" t="s">
        <v>56</v>
      </c>
      <c r="D18" t="s">
        <v>111</v>
      </c>
      <c r="G18" t="str">
        <f t="shared" si="1"/>
        <v>2-01-</v>
      </c>
      <c r="H18" t="str">
        <f t="shared" si="2"/>
        <v>calle-principal</v>
      </c>
      <c r="I18" s="103">
        <f>Formulario!B11</f>
        <v>0</v>
      </c>
      <c r="K18" s="9"/>
      <c r="L18" s="10"/>
      <c r="M18" s="10"/>
      <c r="N18" s="10"/>
      <c r="O18" s="10"/>
      <c r="P18" s="10"/>
      <c r="Q18" s="10"/>
      <c r="R18" s="10"/>
      <c r="S18" s="10"/>
      <c r="T18" s="10"/>
      <c r="U18" s="10"/>
      <c r="V18" s="10"/>
      <c r="W18" s="10"/>
      <c r="X18" s="10"/>
      <c r="Y18" s="10"/>
      <c r="Z18" s="14"/>
    </row>
    <row r="19" spans="1:26" x14ac:dyDescent="0.35">
      <c r="A19" s="5" t="str">
        <f t="shared" si="0"/>
        <v>2-02-numero</v>
      </c>
      <c r="B19" t="s">
        <v>98</v>
      </c>
      <c r="C19" s="5" t="s">
        <v>57</v>
      </c>
      <c r="D19" t="s">
        <v>76</v>
      </c>
      <c r="G19" t="str">
        <f t="shared" si="1"/>
        <v>2-02-</v>
      </c>
      <c r="H19" t="str">
        <f t="shared" si="2"/>
        <v>numero</v>
      </c>
      <c r="I19" s="103">
        <f>Formulario!F11</f>
        <v>0</v>
      </c>
      <c r="K19" s="9"/>
      <c r="L19" s="10"/>
      <c r="M19" s="10"/>
      <c r="N19" s="10"/>
      <c r="O19" s="10"/>
      <c r="P19" s="10"/>
      <c r="Q19" s="10"/>
      <c r="R19" s="10"/>
      <c r="S19" s="10"/>
      <c r="T19" s="10"/>
      <c r="U19" s="10"/>
      <c r="V19" s="10"/>
      <c r="W19" s="10"/>
      <c r="X19" s="10"/>
      <c r="Y19" s="10"/>
      <c r="Z19" s="14"/>
    </row>
    <row r="20" spans="1:26" x14ac:dyDescent="0.35">
      <c r="A20" s="5" t="str">
        <f t="shared" si="0"/>
        <v>2-03-calle-secundaria</v>
      </c>
      <c r="B20" t="s">
        <v>98</v>
      </c>
      <c r="C20" t="s">
        <v>58</v>
      </c>
      <c r="D20" t="s">
        <v>77</v>
      </c>
      <c r="G20" t="str">
        <f t="shared" si="1"/>
        <v>2-03-</v>
      </c>
      <c r="H20" t="str">
        <f t="shared" si="2"/>
        <v>calle-secundaria</v>
      </c>
      <c r="I20" s="103">
        <f>Formulario!H11</f>
        <v>0</v>
      </c>
      <c r="K20" s="9"/>
      <c r="L20" s="10"/>
      <c r="M20" s="10"/>
      <c r="N20" s="10"/>
      <c r="O20" s="10"/>
      <c r="P20" s="10"/>
      <c r="Q20" s="10"/>
      <c r="R20" s="10"/>
      <c r="S20" s="10"/>
      <c r="T20" s="10"/>
      <c r="U20" s="10"/>
      <c r="V20" s="10"/>
      <c r="W20" s="10"/>
      <c r="X20" s="10"/>
      <c r="Y20" s="10"/>
      <c r="Z20" s="14"/>
    </row>
    <row r="21" spans="1:26" x14ac:dyDescent="0.35">
      <c r="A21" s="5" t="str">
        <f t="shared" si="0"/>
        <v>2-08-ciudad</v>
      </c>
      <c r="B21" t="s">
        <v>98</v>
      </c>
      <c r="C21" t="s">
        <v>63</v>
      </c>
      <c r="D21" t="s">
        <v>112</v>
      </c>
      <c r="G21" t="str">
        <f t="shared" si="1"/>
        <v>2-08-</v>
      </c>
      <c r="H21" t="str">
        <f t="shared" si="2"/>
        <v>ciudad</v>
      </c>
      <c r="I21" s="103">
        <f>Formulario!B12</f>
        <v>0</v>
      </c>
      <c r="K21" s="9"/>
      <c r="L21" s="10"/>
      <c r="M21" s="10"/>
      <c r="N21" s="10"/>
      <c r="O21" s="10"/>
      <c r="P21" s="10"/>
      <c r="Q21" s="10"/>
      <c r="R21" s="10"/>
      <c r="S21" s="10"/>
      <c r="T21" s="10"/>
      <c r="U21" s="10"/>
      <c r="V21" s="10"/>
      <c r="W21" s="10"/>
      <c r="X21" s="10"/>
      <c r="Y21" s="10"/>
      <c r="Z21" s="14"/>
    </row>
    <row r="22" spans="1:26" x14ac:dyDescent="0.35">
      <c r="A22" s="5" t="str">
        <f t="shared" si="0"/>
        <v>2-20-dividendo-arriendo</v>
      </c>
      <c r="B22" t="s">
        <v>98</v>
      </c>
      <c r="C22" t="s">
        <v>185</v>
      </c>
      <c r="D22" t="s">
        <v>186</v>
      </c>
      <c r="G22" t="str">
        <f t="shared" si="1"/>
        <v>2-20-</v>
      </c>
      <c r="H22" t="str">
        <f t="shared" si="2"/>
        <v>dividendo-arriendo</v>
      </c>
      <c r="I22" s="103">
        <f>Formulario!I13</f>
        <v>0</v>
      </c>
      <c r="K22" s="9"/>
      <c r="L22" s="10"/>
      <c r="M22" s="10"/>
      <c r="N22" s="10"/>
      <c r="O22" s="10"/>
      <c r="P22" s="10"/>
      <c r="Q22" s="10"/>
      <c r="R22" s="10"/>
      <c r="S22" s="10"/>
      <c r="T22" s="10"/>
      <c r="U22" s="10"/>
      <c r="V22" s="10"/>
      <c r="W22" s="10"/>
      <c r="X22" s="10"/>
      <c r="Y22" s="10"/>
      <c r="Z22" s="14"/>
    </row>
    <row r="23" spans="1:26" x14ac:dyDescent="0.35">
      <c r="A23" s="5" t="str">
        <f>B23&amp;C23&amp;D23&amp;E23&amp;F23</f>
        <v>2-30-tipo-de-vivienda</v>
      </c>
      <c r="B23" t="s">
        <v>98</v>
      </c>
      <c r="C23" t="s">
        <v>71</v>
      </c>
      <c r="D23" t="s">
        <v>160</v>
      </c>
      <c r="G23" t="str">
        <f>B23&amp;C23</f>
        <v>2-30-</v>
      </c>
      <c r="H23" t="str">
        <f>D23&amp;E23&amp;F23</f>
        <v>tipo-de-vivienda</v>
      </c>
      <c r="I23" s="103">
        <f>Formulario!D12</f>
        <v>0</v>
      </c>
      <c r="K23" s="9" t="s">
        <v>21</v>
      </c>
      <c r="L23" s="10" t="s">
        <v>18</v>
      </c>
      <c r="M23" s="10" t="s">
        <v>169</v>
      </c>
      <c r="N23" s="10" t="s">
        <v>170</v>
      </c>
      <c r="O23" s="10" t="s">
        <v>27</v>
      </c>
      <c r="P23" s="10" t="s">
        <v>290</v>
      </c>
      <c r="Q23" s="10"/>
      <c r="R23" s="10"/>
      <c r="S23" s="10"/>
      <c r="T23" s="10"/>
      <c r="U23" s="10"/>
      <c r="V23" s="10"/>
      <c r="W23" s="10"/>
      <c r="X23" s="10"/>
      <c r="Y23" s="10"/>
      <c r="Z23" s="14"/>
    </row>
    <row r="24" spans="1:26" x14ac:dyDescent="0.35">
      <c r="A24" s="5" t="str">
        <f>B24&amp;C24&amp;D24&amp;E24&amp;F24</f>
        <v>2-31-arrendador-actual-nombre</v>
      </c>
      <c r="B24" t="s">
        <v>98</v>
      </c>
      <c r="C24" t="s">
        <v>72</v>
      </c>
      <c r="D24" t="s">
        <v>161</v>
      </c>
      <c r="E24" t="s">
        <v>75</v>
      </c>
      <c r="G24" t="str">
        <f>B24&amp;C24</f>
        <v>2-31-</v>
      </c>
      <c r="H24" t="str">
        <f>D24&amp;E24&amp;F24</f>
        <v>arrendador-actual-nombre</v>
      </c>
      <c r="I24" s="103">
        <f>Formulario!C13</f>
        <v>0</v>
      </c>
      <c r="K24" s="9"/>
      <c r="L24" s="10"/>
      <c r="M24" s="10"/>
      <c r="N24" s="10"/>
      <c r="O24" s="10"/>
      <c r="P24" s="10"/>
      <c r="Q24" s="10"/>
      <c r="R24" s="10"/>
      <c r="S24" s="10"/>
      <c r="T24" s="10"/>
      <c r="U24" s="10"/>
      <c r="V24" s="10"/>
      <c r="W24" s="10"/>
      <c r="X24" s="10"/>
      <c r="Y24" s="10"/>
      <c r="Z24" s="14"/>
    </row>
    <row r="25" spans="1:26" x14ac:dyDescent="0.35">
      <c r="A25" s="5" t="str">
        <f>B25&amp;C25&amp;D25&amp;E25&amp;F25</f>
        <v>2-32-arrendador-actual-telefono</v>
      </c>
      <c r="B25" t="s">
        <v>98</v>
      </c>
      <c r="C25" s="6" t="s">
        <v>73</v>
      </c>
      <c r="D25" t="s">
        <v>161</v>
      </c>
      <c r="E25" s="6" t="s">
        <v>78</v>
      </c>
      <c r="G25" t="str">
        <f t="shared" ref="G25:G26" si="5">B25&amp;C25</f>
        <v>2-32-</v>
      </c>
      <c r="H25" t="str">
        <f t="shared" ref="H25:H26" si="6">D25&amp;E25&amp;F25</f>
        <v>arrendador-actual-telefono</v>
      </c>
      <c r="I25" s="103">
        <f>Formulario!G13</f>
        <v>0</v>
      </c>
      <c r="K25" s="9"/>
      <c r="L25" s="10"/>
      <c r="M25" s="10"/>
      <c r="N25" s="10"/>
      <c r="O25" s="10"/>
      <c r="P25" s="10"/>
      <c r="Q25" s="10"/>
      <c r="R25" s="10"/>
      <c r="S25" s="10"/>
      <c r="T25" s="10"/>
      <c r="U25" s="10"/>
      <c r="V25" s="10"/>
      <c r="W25" s="10"/>
      <c r="X25" s="10"/>
      <c r="Y25" s="10"/>
      <c r="Z25" s="14"/>
    </row>
    <row r="26" spans="1:26" x14ac:dyDescent="0.35">
      <c r="A26" s="5" t="str">
        <f>B26&amp;C26&amp;D26&amp;E26&amp;F26</f>
        <v>2-33-motivo-cambio-residencia</v>
      </c>
      <c r="B26" t="s">
        <v>98</v>
      </c>
      <c r="C26" s="6" t="s">
        <v>74</v>
      </c>
      <c r="D26" t="s">
        <v>162</v>
      </c>
      <c r="E26" s="6"/>
      <c r="G26" t="str">
        <f t="shared" si="5"/>
        <v>2-33-</v>
      </c>
      <c r="H26" t="str">
        <f t="shared" si="6"/>
        <v>motivo-cambio-residencia</v>
      </c>
      <c r="I26" s="103">
        <f>Formulario!C14</f>
        <v>0</v>
      </c>
      <c r="K26" s="9"/>
      <c r="L26" s="10"/>
      <c r="M26" s="10"/>
      <c r="N26" s="10"/>
      <c r="O26" s="10"/>
      <c r="P26" s="10"/>
      <c r="Q26" s="10"/>
      <c r="R26" s="10"/>
      <c r="S26" s="10"/>
      <c r="T26" s="10"/>
      <c r="U26" s="10"/>
      <c r="V26" s="10"/>
      <c r="W26" s="10"/>
      <c r="X26" s="10"/>
      <c r="Y26" s="10"/>
      <c r="Z26" s="14"/>
    </row>
    <row r="27" spans="1:26" x14ac:dyDescent="0.35">
      <c r="A27" s="5" t="str">
        <f t="shared" ref="A27:A29" si="7">B27&amp;C27&amp;D27&amp;E27&amp;F27</f>
        <v>2-34-arrendada-desde</v>
      </c>
      <c r="B27" t="s">
        <v>98</v>
      </c>
      <c r="C27" s="6" t="s">
        <v>259</v>
      </c>
      <c r="D27" s="5" t="s">
        <v>261</v>
      </c>
      <c r="E27" s="6"/>
      <c r="G27" t="str">
        <f t="shared" ref="G27:G29" si="8">B27&amp;C27</f>
        <v>2-34-</v>
      </c>
      <c r="H27" t="str">
        <f t="shared" ref="H27:H29" si="9">D27&amp;E27&amp;F27</f>
        <v>arrendada-desde</v>
      </c>
      <c r="I27" s="104">
        <f>Formulario!G12</f>
        <v>0</v>
      </c>
      <c r="K27" s="9"/>
      <c r="L27" s="10"/>
      <c r="M27" s="10"/>
      <c r="N27" s="10"/>
      <c r="O27" s="10"/>
      <c r="P27" s="10"/>
      <c r="Q27" s="10"/>
      <c r="R27" s="10"/>
      <c r="S27" s="10"/>
      <c r="T27" s="10"/>
      <c r="U27" s="10"/>
      <c r="V27" s="10"/>
      <c r="W27" s="10"/>
      <c r="X27" s="10"/>
      <c r="Y27" s="10"/>
      <c r="Z27" s="14"/>
    </row>
    <row r="28" spans="1:26" x14ac:dyDescent="0.35">
      <c r="A28" s="5" t="str">
        <f t="shared" si="7"/>
        <v>2-35-arrendada-hasta</v>
      </c>
      <c r="B28" t="s">
        <v>98</v>
      </c>
      <c r="C28" s="6" t="s">
        <v>260</v>
      </c>
      <c r="D28" t="s">
        <v>262</v>
      </c>
      <c r="E28" s="6"/>
      <c r="G28" t="str">
        <f t="shared" si="8"/>
        <v>2-35-</v>
      </c>
      <c r="H28" t="str">
        <f t="shared" si="9"/>
        <v>arrendada-hasta</v>
      </c>
      <c r="I28" s="104">
        <f>Formulario!I12</f>
        <v>0</v>
      </c>
      <c r="K28" s="9"/>
      <c r="L28" s="10"/>
      <c r="M28" s="10"/>
      <c r="N28" s="10"/>
      <c r="O28" s="10"/>
      <c r="P28" s="10"/>
      <c r="Q28" s="10"/>
      <c r="R28" s="10"/>
      <c r="S28" s="10"/>
      <c r="T28" s="10"/>
      <c r="U28" s="10"/>
      <c r="V28" s="10"/>
      <c r="W28" s="10"/>
      <c r="X28" s="10"/>
      <c r="Y28" s="10"/>
      <c r="Z28" s="14"/>
    </row>
    <row r="29" spans="1:26" x14ac:dyDescent="0.35">
      <c r="A29" s="5" t="str">
        <f t="shared" si="7"/>
        <v>2-36-arrendador-actual-correo</v>
      </c>
      <c r="B29" t="s">
        <v>98</v>
      </c>
      <c r="C29" s="6" t="s">
        <v>263</v>
      </c>
      <c r="D29" t="s">
        <v>161</v>
      </c>
      <c r="E29" s="6" t="s">
        <v>264</v>
      </c>
      <c r="G29" t="str">
        <f t="shared" si="8"/>
        <v>2-36-</v>
      </c>
      <c r="H29" t="str">
        <f t="shared" si="9"/>
        <v>arrendador-actual-correo</v>
      </c>
      <c r="I29" s="103">
        <f>Formulario!H14</f>
        <v>0</v>
      </c>
      <c r="K29" s="9"/>
      <c r="L29" s="10"/>
      <c r="M29" s="10"/>
      <c r="N29" s="10"/>
      <c r="O29" s="10"/>
      <c r="P29" s="10"/>
      <c r="Q29" s="10"/>
      <c r="R29" s="10"/>
      <c r="S29" s="10"/>
      <c r="T29" s="10"/>
      <c r="U29" s="10"/>
      <c r="V29" s="10"/>
      <c r="W29" s="10"/>
      <c r="X29" s="10"/>
      <c r="Y29" s="10"/>
      <c r="Z29" s="14"/>
    </row>
    <row r="30" spans="1:26" x14ac:dyDescent="0.35">
      <c r="A30" s="5" t="str">
        <f t="shared" si="0"/>
        <v>3-01-conyuge-nombre-1</v>
      </c>
      <c r="B30" t="s">
        <v>97</v>
      </c>
      <c r="C30" s="5" t="s">
        <v>56</v>
      </c>
      <c r="D30" t="s">
        <v>86</v>
      </c>
      <c r="E30" t="s">
        <v>100</v>
      </c>
      <c r="G30" t="str">
        <f t="shared" si="1"/>
        <v>3-01-</v>
      </c>
      <c r="H30" t="str">
        <f t="shared" si="2"/>
        <v>conyuge-nombre-1</v>
      </c>
      <c r="I30" s="103">
        <f>Formulario!B16</f>
        <v>0</v>
      </c>
      <c r="K30" s="9"/>
      <c r="L30" s="10"/>
      <c r="M30" s="10"/>
      <c r="N30" s="10"/>
      <c r="O30" s="10"/>
      <c r="P30" s="10"/>
      <c r="Q30" s="10"/>
      <c r="R30" s="10"/>
      <c r="S30" s="10"/>
      <c r="T30" s="10"/>
      <c r="U30" s="10"/>
      <c r="V30" s="10"/>
      <c r="W30" s="10"/>
      <c r="X30" s="10"/>
      <c r="Y30" s="10"/>
      <c r="Z30" s="14"/>
    </row>
    <row r="31" spans="1:26" x14ac:dyDescent="0.35">
      <c r="A31" s="5" t="str">
        <f t="shared" si="0"/>
        <v>3-02-conyuge-nombre-2</v>
      </c>
      <c r="B31" t="s">
        <v>97</v>
      </c>
      <c r="C31" s="5" t="s">
        <v>57</v>
      </c>
      <c r="D31" t="s">
        <v>86</v>
      </c>
      <c r="E31" t="s">
        <v>101</v>
      </c>
      <c r="G31" t="str">
        <f t="shared" si="1"/>
        <v>3-02-</v>
      </c>
      <c r="H31" t="str">
        <f t="shared" si="2"/>
        <v>conyuge-nombre-2</v>
      </c>
      <c r="I31" s="103">
        <f>Formulario!D16</f>
        <v>0</v>
      </c>
      <c r="K31" s="9"/>
      <c r="L31" s="10"/>
      <c r="M31" s="10"/>
      <c r="N31" s="10"/>
      <c r="O31" s="10"/>
      <c r="P31" s="10"/>
      <c r="Q31" s="10"/>
      <c r="R31" s="10"/>
      <c r="S31" s="10"/>
      <c r="T31" s="10"/>
      <c r="U31" s="10"/>
      <c r="V31" s="10"/>
      <c r="W31" s="10"/>
      <c r="X31" s="10"/>
      <c r="Y31" s="10"/>
      <c r="Z31" s="14"/>
    </row>
    <row r="32" spans="1:26" x14ac:dyDescent="0.35">
      <c r="A32" s="5" t="str">
        <f t="shared" si="0"/>
        <v>3-03-conyuge-apellido-1</v>
      </c>
      <c r="B32" t="s">
        <v>97</v>
      </c>
      <c r="C32" t="s">
        <v>58</v>
      </c>
      <c r="D32" t="s">
        <v>86</v>
      </c>
      <c r="E32" t="s">
        <v>102</v>
      </c>
      <c r="G32" t="str">
        <f t="shared" si="1"/>
        <v>3-03-</v>
      </c>
      <c r="H32" t="str">
        <f t="shared" si="2"/>
        <v>conyuge-apellido-1</v>
      </c>
      <c r="I32" s="103">
        <f>Formulario!G16</f>
        <v>0</v>
      </c>
      <c r="K32" s="9"/>
      <c r="L32" s="10"/>
      <c r="M32" s="10"/>
      <c r="N32" s="10"/>
      <c r="O32" s="10"/>
      <c r="P32" s="10"/>
      <c r="Q32" s="10"/>
      <c r="R32" s="10"/>
      <c r="S32" s="10"/>
      <c r="T32" s="10"/>
      <c r="U32" s="10"/>
      <c r="V32" s="10"/>
      <c r="W32" s="10"/>
      <c r="X32" s="10"/>
      <c r="Y32" s="10"/>
      <c r="Z32" s="14"/>
    </row>
    <row r="33" spans="1:26" x14ac:dyDescent="0.35">
      <c r="A33" s="5" t="str">
        <f t="shared" si="0"/>
        <v>3-04-conyuge-apellido-2</v>
      </c>
      <c r="B33" t="s">
        <v>97</v>
      </c>
      <c r="C33" s="6" t="s">
        <v>59</v>
      </c>
      <c r="D33" t="s">
        <v>86</v>
      </c>
      <c r="E33" t="s">
        <v>103</v>
      </c>
      <c r="G33" t="str">
        <f t="shared" si="1"/>
        <v>3-04-</v>
      </c>
      <c r="H33" t="str">
        <f t="shared" si="2"/>
        <v>conyuge-apellido-2</v>
      </c>
      <c r="I33" s="103">
        <f>Formulario!I16</f>
        <v>0</v>
      </c>
      <c r="K33" s="9"/>
      <c r="L33" s="10"/>
      <c r="M33" s="10"/>
      <c r="N33" s="10"/>
      <c r="O33" s="10"/>
      <c r="P33" s="10"/>
      <c r="Q33" s="10"/>
      <c r="R33" s="10"/>
      <c r="S33" s="10"/>
      <c r="T33" s="10"/>
      <c r="U33" s="10"/>
      <c r="V33" s="10"/>
      <c r="W33" s="10"/>
      <c r="X33" s="10"/>
      <c r="Y33" s="10"/>
      <c r="Z33" s="14"/>
    </row>
    <row r="34" spans="1:26" x14ac:dyDescent="0.35">
      <c r="A34" s="5" t="str">
        <f t="shared" si="0"/>
        <v>3-08-conyuge-cedula</v>
      </c>
      <c r="B34" t="s">
        <v>97</v>
      </c>
      <c r="C34" t="s">
        <v>63</v>
      </c>
      <c r="D34" t="s">
        <v>86</v>
      </c>
      <c r="E34" t="s">
        <v>104</v>
      </c>
      <c r="G34" t="str">
        <f t="shared" si="1"/>
        <v>3-08-</v>
      </c>
      <c r="H34" t="str">
        <f t="shared" si="2"/>
        <v>conyuge-cedula</v>
      </c>
      <c r="I34" s="103">
        <f>Formulario!B17</f>
        <v>0</v>
      </c>
      <c r="K34" s="9"/>
      <c r="L34" s="10"/>
      <c r="M34" s="10"/>
      <c r="N34" s="10"/>
      <c r="O34" s="10"/>
      <c r="P34" s="10"/>
      <c r="Q34" s="10"/>
      <c r="R34" s="10"/>
      <c r="S34" s="10"/>
      <c r="T34" s="10"/>
      <c r="U34" s="10"/>
      <c r="V34" s="10"/>
      <c r="W34" s="10"/>
      <c r="X34" s="10"/>
      <c r="Y34" s="10"/>
      <c r="Z34" s="14"/>
    </row>
    <row r="35" spans="1:26" x14ac:dyDescent="0.35">
      <c r="A35" s="5" t="str">
        <f t="shared" si="0"/>
        <v>3-09-conyuge-codigo-dactilar</v>
      </c>
      <c r="B35" t="s">
        <v>97</v>
      </c>
      <c r="C35" t="s">
        <v>64</v>
      </c>
      <c r="D35" t="s">
        <v>86</v>
      </c>
      <c r="E35" t="s">
        <v>105</v>
      </c>
      <c r="G35" t="str">
        <f t="shared" si="1"/>
        <v>3-09-</v>
      </c>
      <c r="H35" t="str">
        <f t="shared" si="2"/>
        <v>conyuge-codigo-dactilar</v>
      </c>
      <c r="I35" s="103">
        <f>Formulario!D17</f>
        <v>0</v>
      </c>
      <c r="K35" s="9"/>
      <c r="L35" s="10"/>
      <c r="M35" s="10"/>
      <c r="N35" s="10"/>
      <c r="O35" s="10"/>
      <c r="P35" s="10"/>
      <c r="Q35" s="10"/>
      <c r="R35" s="10"/>
      <c r="S35" s="10"/>
      <c r="T35" s="10"/>
      <c r="U35" s="10"/>
      <c r="V35" s="10"/>
      <c r="W35" s="10"/>
      <c r="X35" s="10"/>
      <c r="Y35" s="10"/>
      <c r="Z35" s="14"/>
    </row>
    <row r="36" spans="1:26" x14ac:dyDescent="0.35">
      <c r="A36" s="5" t="str">
        <f t="shared" si="0"/>
        <v>3-10-conyuge-pasaporte</v>
      </c>
      <c r="B36" t="s">
        <v>97</v>
      </c>
      <c r="C36" t="s">
        <v>65</v>
      </c>
      <c r="D36" t="s">
        <v>86</v>
      </c>
      <c r="E36" t="s">
        <v>106</v>
      </c>
      <c r="G36" t="str">
        <f t="shared" si="1"/>
        <v>3-10-</v>
      </c>
      <c r="H36" t="str">
        <f t="shared" si="2"/>
        <v>conyuge-pasaporte</v>
      </c>
      <c r="I36" s="103">
        <f>Formulario!G17</f>
        <v>0</v>
      </c>
      <c r="K36" s="9"/>
      <c r="L36" s="10"/>
      <c r="M36" s="10"/>
      <c r="N36" s="10"/>
      <c r="O36" s="10"/>
      <c r="P36" s="10"/>
      <c r="Q36" s="10"/>
      <c r="R36" s="10"/>
      <c r="S36" s="10"/>
      <c r="T36" s="10"/>
      <c r="U36" s="10"/>
      <c r="V36" s="10"/>
      <c r="W36" s="10"/>
      <c r="X36" s="10"/>
      <c r="Y36" s="10"/>
      <c r="Z36" s="14"/>
    </row>
    <row r="37" spans="1:26" x14ac:dyDescent="0.35">
      <c r="A37" s="5" t="str">
        <f t="shared" ref="A37:A44" si="10">B37&amp;C37&amp;D37&amp;E37&amp;F37</f>
        <v>3-16-conyuge-fecha-nacimiento</v>
      </c>
      <c r="B37" t="s">
        <v>97</v>
      </c>
      <c r="C37" t="s">
        <v>67</v>
      </c>
      <c r="D37" t="s">
        <v>86</v>
      </c>
      <c r="E37" t="s">
        <v>107</v>
      </c>
      <c r="G37" t="str">
        <f t="shared" ref="G37:G50" si="11">B37&amp;C37</f>
        <v>3-16-</v>
      </c>
      <c r="H37" t="str">
        <f t="shared" ref="H37:H50" si="12">D37&amp;E37&amp;F37</f>
        <v>conyuge-fecha-nacimiento</v>
      </c>
      <c r="I37" s="104">
        <f>Formulario!I17</f>
        <v>0</v>
      </c>
      <c r="K37" s="9"/>
      <c r="L37" s="10"/>
      <c r="M37" s="10"/>
      <c r="N37" s="10"/>
      <c r="O37" s="10"/>
      <c r="P37" s="10"/>
      <c r="Q37" s="10"/>
      <c r="R37" s="10"/>
      <c r="S37" s="10"/>
      <c r="T37" s="10"/>
      <c r="U37" s="10"/>
      <c r="V37" s="10"/>
      <c r="W37" s="10"/>
      <c r="X37" s="10"/>
      <c r="Y37" s="10"/>
      <c r="Z37" s="14"/>
    </row>
    <row r="38" spans="1:26" x14ac:dyDescent="0.35">
      <c r="A38" s="5" t="str">
        <f t="shared" si="10"/>
        <v>41-01-dependiente-tipo-actividad</v>
      </c>
      <c r="B38" t="s">
        <v>96</v>
      </c>
      <c r="C38" s="5" t="s">
        <v>56</v>
      </c>
      <c r="D38" t="s">
        <v>88</v>
      </c>
      <c r="E38" t="s">
        <v>113</v>
      </c>
      <c r="G38" t="str">
        <f t="shared" si="11"/>
        <v>41-01-</v>
      </c>
      <c r="H38" t="str">
        <f t="shared" si="12"/>
        <v>dependiente-tipo-actividad</v>
      </c>
      <c r="I38" s="103">
        <f>Formulario!D19</f>
        <v>0</v>
      </c>
      <c r="K38" s="9" t="s">
        <v>139</v>
      </c>
      <c r="L38" s="11" t="s">
        <v>140</v>
      </c>
      <c r="M38" s="11" t="s">
        <v>141</v>
      </c>
      <c r="N38" s="11" t="s">
        <v>142</v>
      </c>
      <c r="O38" s="11" t="s">
        <v>143</v>
      </c>
      <c r="P38" s="11" t="s">
        <v>9</v>
      </c>
      <c r="Q38" s="11" t="s">
        <v>12</v>
      </c>
      <c r="R38" s="11" t="s">
        <v>7</v>
      </c>
      <c r="S38" s="11" t="s">
        <v>144</v>
      </c>
      <c r="T38" s="10"/>
      <c r="U38" s="10"/>
      <c r="V38" s="10"/>
      <c r="W38" s="10"/>
      <c r="X38" s="10"/>
      <c r="Y38" s="10"/>
      <c r="Z38" s="14"/>
    </row>
    <row r="39" spans="1:26" x14ac:dyDescent="0.35">
      <c r="A39" s="5" t="str">
        <f t="shared" si="10"/>
        <v>41-02-dependiente-nombre-empresa</v>
      </c>
      <c r="B39" t="s">
        <v>96</v>
      </c>
      <c r="C39" s="5" t="s">
        <v>57</v>
      </c>
      <c r="D39" t="s">
        <v>88</v>
      </c>
      <c r="E39" t="s">
        <v>114</v>
      </c>
      <c r="G39" t="str">
        <f t="shared" si="11"/>
        <v>41-02-</v>
      </c>
      <c r="H39" t="str">
        <f t="shared" si="12"/>
        <v>dependiente-nombre-empresa</v>
      </c>
      <c r="I39" s="103">
        <f>Formulario!H19</f>
        <v>0</v>
      </c>
      <c r="K39" s="9"/>
      <c r="L39" s="10"/>
      <c r="M39" s="10"/>
      <c r="N39" s="10"/>
      <c r="O39" s="10"/>
      <c r="P39" s="10"/>
      <c r="Q39" s="10"/>
      <c r="R39" s="10"/>
      <c r="S39" s="10"/>
      <c r="T39" s="10"/>
      <c r="U39" s="10"/>
      <c r="V39" s="10"/>
      <c r="W39" s="10"/>
      <c r="X39" s="10"/>
      <c r="Y39" s="10"/>
      <c r="Z39" s="14"/>
    </row>
    <row r="40" spans="1:26" x14ac:dyDescent="0.35">
      <c r="A40" s="5" t="str">
        <f t="shared" si="10"/>
        <v>41-04-dependiente-cargo</v>
      </c>
      <c r="B40" t="s">
        <v>96</v>
      </c>
      <c r="C40" s="6" t="s">
        <v>59</v>
      </c>
      <c r="D40" t="s">
        <v>88</v>
      </c>
      <c r="E40" t="s">
        <v>92</v>
      </c>
      <c r="G40" t="str">
        <f t="shared" si="11"/>
        <v>41-04-</v>
      </c>
      <c r="H40" t="str">
        <f t="shared" si="12"/>
        <v>dependiente-cargo</v>
      </c>
      <c r="I40" s="103">
        <f>Formulario!B20</f>
        <v>0</v>
      </c>
      <c r="K40" s="9"/>
      <c r="L40" s="10"/>
      <c r="M40" s="10"/>
      <c r="N40" s="10"/>
      <c r="O40" s="10"/>
      <c r="P40" s="10"/>
      <c r="Q40" s="10"/>
      <c r="R40" s="10"/>
      <c r="S40" s="10"/>
      <c r="T40" s="10"/>
      <c r="U40" s="10"/>
      <c r="V40" s="10"/>
      <c r="W40" s="10"/>
      <c r="X40" s="10"/>
      <c r="Y40" s="10"/>
      <c r="Z40" s="14"/>
    </row>
    <row r="41" spans="1:26" x14ac:dyDescent="0.35">
      <c r="A41" s="5" t="str">
        <f t="shared" si="10"/>
        <v>41-06-dependiente-telefono</v>
      </c>
      <c r="B41" t="s">
        <v>96</v>
      </c>
      <c r="C41" t="s">
        <v>61</v>
      </c>
      <c r="D41" t="s">
        <v>88</v>
      </c>
      <c r="E41" t="s">
        <v>78</v>
      </c>
      <c r="G41" t="str">
        <f t="shared" si="11"/>
        <v>41-06-</v>
      </c>
      <c r="H41" t="str">
        <f t="shared" si="12"/>
        <v>dependiente-telefono</v>
      </c>
      <c r="I41" s="103">
        <f>Formulario!I20</f>
        <v>0</v>
      </c>
      <c r="K41" s="9"/>
      <c r="L41" s="10"/>
      <c r="M41" s="10"/>
      <c r="N41" s="10"/>
      <c r="O41" s="10"/>
      <c r="P41" s="10"/>
      <c r="Q41" s="10"/>
      <c r="R41" s="10"/>
      <c r="S41" s="10"/>
      <c r="T41" s="10"/>
      <c r="U41" s="10"/>
      <c r="V41" s="10"/>
      <c r="W41" s="10"/>
      <c r="X41" s="10"/>
      <c r="Y41" s="10"/>
      <c r="Z41" s="14"/>
    </row>
    <row r="42" spans="1:26" x14ac:dyDescent="0.35">
      <c r="A42" s="5" t="str">
        <f t="shared" si="10"/>
        <v>41-07-dependiente-ingreso</v>
      </c>
      <c r="B42" t="s">
        <v>96</v>
      </c>
      <c r="C42" t="s">
        <v>62</v>
      </c>
      <c r="D42" t="s">
        <v>88</v>
      </c>
      <c r="E42" t="s">
        <v>93</v>
      </c>
      <c r="G42" t="str">
        <f t="shared" si="11"/>
        <v>41-07-</v>
      </c>
      <c r="H42" t="str">
        <f t="shared" si="12"/>
        <v>dependiente-ingreso</v>
      </c>
      <c r="I42" s="104">
        <f>Formulario!G20</f>
        <v>0</v>
      </c>
      <c r="K42" s="9"/>
      <c r="L42" s="10"/>
      <c r="M42" s="10"/>
      <c r="N42" s="10"/>
      <c r="O42" s="10"/>
      <c r="P42" s="10"/>
      <c r="Q42" s="10"/>
      <c r="R42" s="10"/>
      <c r="S42" s="10"/>
      <c r="T42" s="10"/>
      <c r="U42" s="10"/>
      <c r="V42" s="10"/>
      <c r="W42" s="10"/>
      <c r="X42" s="10"/>
      <c r="Y42" s="10"/>
      <c r="Z42" s="14"/>
    </row>
    <row r="43" spans="1:26" x14ac:dyDescent="0.35">
      <c r="A43" s="5" t="str">
        <f t="shared" si="10"/>
        <v>42-07-independiente-tipo-actividad-1</v>
      </c>
      <c r="B43" t="s">
        <v>91</v>
      </c>
      <c r="C43" t="s">
        <v>62</v>
      </c>
      <c r="D43" t="s">
        <v>85</v>
      </c>
      <c r="E43" s="5" t="s">
        <v>94</v>
      </c>
      <c r="F43" s="6">
        <v>1</v>
      </c>
      <c r="G43" t="str">
        <f t="shared" si="11"/>
        <v>42-07-</v>
      </c>
      <c r="H43" t="str">
        <f t="shared" si="12"/>
        <v>independiente-tipo-actividad-1</v>
      </c>
      <c r="I43" s="103">
        <f>Formulario!G21</f>
        <v>0</v>
      </c>
      <c r="K43" s="9"/>
      <c r="L43" s="10"/>
      <c r="M43" s="10"/>
      <c r="N43" s="10"/>
      <c r="O43" s="10"/>
      <c r="P43" s="10"/>
      <c r="Q43" s="10"/>
      <c r="R43" s="10"/>
      <c r="S43" s="10"/>
      <c r="T43" s="10"/>
      <c r="U43" s="10"/>
      <c r="V43" s="10"/>
      <c r="W43" s="10"/>
      <c r="X43" s="10"/>
      <c r="Y43" s="10"/>
      <c r="Z43" s="14"/>
    </row>
    <row r="44" spans="1:26" x14ac:dyDescent="0.35">
      <c r="A44" s="5" t="str">
        <f t="shared" si="10"/>
        <v>42-08-independiente-tiempo-actividad-1</v>
      </c>
      <c r="B44" t="s">
        <v>91</v>
      </c>
      <c r="C44" t="s">
        <v>63</v>
      </c>
      <c r="D44" t="s">
        <v>85</v>
      </c>
      <c r="E44" s="5" t="s">
        <v>95</v>
      </c>
      <c r="F44" s="6">
        <v>1</v>
      </c>
      <c r="G44" t="str">
        <f t="shared" si="11"/>
        <v>42-08-</v>
      </c>
      <c r="H44" t="str">
        <f t="shared" si="12"/>
        <v>independiente-tiempo-actividad-1</v>
      </c>
      <c r="I44" s="103">
        <f>Formulario!E21</f>
        <v>0</v>
      </c>
      <c r="K44" s="9"/>
      <c r="L44" s="10"/>
      <c r="M44" s="10"/>
      <c r="N44" s="10"/>
      <c r="O44" s="10"/>
      <c r="P44" s="10"/>
      <c r="Q44" s="10"/>
      <c r="R44" s="10"/>
      <c r="S44" s="10"/>
      <c r="T44" s="10"/>
      <c r="U44" s="10"/>
      <c r="V44" s="10"/>
      <c r="W44" s="10"/>
      <c r="X44" s="10"/>
      <c r="Y44" s="10"/>
      <c r="Z44" s="14"/>
    </row>
    <row r="45" spans="1:26" x14ac:dyDescent="0.35">
      <c r="A45" s="5" t="str">
        <f t="shared" ref="A45:A58" si="13">B45&amp;C45&amp;D45&amp;E45&amp;F45</f>
        <v>44-01-trabajoconyuge-tipo-actividad</v>
      </c>
      <c r="B45" t="s">
        <v>89</v>
      </c>
      <c r="C45" s="5" t="s">
        <v>56</v>
      </c>
      <c r="D45" t="s">
        <v>90</v>
      </c>
      <c r="E45" t="s">
        <v>113</v>
      </c>
      <c r="G45" t="str">
        <f t="shared" si="11"/>
        <v>44-01-</v>
      </c>
      <c r="H45" t="str">
        <f t="shared" si="12"/>
        <v>trabajoconyuge-tipo-actividad</v>
      </c>
      <c r="I45" s="103">
        <f>Formulario!D22</f>
        <v>0</v>
      </c>
      <c r="K45" s="9" t="s">
        <v>15</v>
      </c>
      <c r="L45" s="10" t="s">
        <v>139</v>
      </c>
      <c r="M45" s="11" t="s">
        <v>140</v>
      </c>
      <c r="N45" s="11" t="s">
        <v>141</v>
      </c>
      <c r="O45" s="11" t="s">
        <v>142</v>
      </c>
      <c r="P45" s="11" t="s">
        <v>143</v>
      </c>
      <c r="Q45" s="11" t="s">
        <v>9</v>
      </c>
      <c r="R45" s="11" t="s">
        <v>12</v>
      </c>
      <c r="S45" s="11" t="s">
        <v>7</v>
      </c>
      <c r="T45" s="11" t="s">
        <v>144</v>
      </c>
      <c r="U45" s="10"/>
      <c r="V45" s="10"/>
      <c r="W45" s="10"/>
      <c r="X45" s="10"/>
      <c r="Y45" s="10"/>
      <c r="Z45" s="14"/>
    </row>
    <row r="46" spans="1:26" x14ac:dyDescent="0.35">
      <c r="A46" s="5" t="str">
        <f t="shared" si="13"/>
        <v>44-02-trabajoconyuge-nombre-empresa</v>
      </c>
      <c r="B46" t="s">
        <v>89</v>
      </c>
      <c r="C46" s="5" t="s">
        <v>57</v>
      </c>
      <c r="D46" t="s">
        <v>90</v>
      </c>
      <c r="E46" t="s">
        <v>114</v>
      </c>
      <c r="G46" t="str">
        <f t="shared" si="11"/>
        <v>44-02-</v>
      </c>
      <c r="H46" t="str">
        <f t="shared" si="12"/>
        <v>trabajoconyuge-nombre-empresa</v>
      </c>
      <c r="I46" s="103">
        <f>Formulario!H22</f>
        <v>0</v>
      </c>
      <c r="K46" s="9"/>
      <c r="L46" s="10"/>
      <c r="M46" s="10"/>
      <c r="N46" s="10"/>
      <c r="O46" s="10"/>
      <c r="P46" s="10"/>
      <c r="Q46" s="10"/>
      <c r="R46" s="10"/>
      <c r="S46" s="10"/>
      <c r="T46" s="10"/>
      <c r="U46" s="10"/>
      <c r="V46" s="10"/>
      <c r="W46" s="10"/>
      <c r="X46" s="10"/>
      <c r="Y46" s="10"/>
      <c r="Z46" s="14"/>
    </row>
    <row r="47" spans="1:26" x14ac:dyDescent="0.35">
      <c r="A47" s="5" t="str">
        <f t="shared" si="13"/>
        <v>44-04-trabajoconyuge-cargo</v>
      </c>
      <c r="B47" t="s">
        <v>89</v>
      </c>
      <c r="C47" s="6" t="s">
        <v>59</v>
      </c>
      <c r="D47" t="s">
        <v>90</v>
      </c>
      <c r="E47" t="s">
        <v>92</v>
      </c>
      <c r="G47" t="str">
        <f t="shared" si="11"/>
        <v>44-04-</v>
      </c>
      <c r="H47" t="str">
        <f t="shared" si="12"/>
        <v>trabajoconyuge-cargo</v>
      </c>
      <c r="I47" s="103">
        <f>Formulario!B23</f>
        <v>0</v>
      </c>
      <c r="K47" s="9"/>
      <c r="L47" s="10"/>
      <c r="M47" s="10"/>
      <c r="N47" s="10"/>
      <c r="O47" s="10"/>
      <c r="P47" s="10"/>
      <c r="Q47" s="10"/>
      <c r="R47" s="10"/>
      <c r="S47" s="10"/>
      <c r="T47" s="10"/>
      <c r="U47" s="10"/>
      <c r="V47" s="10"/>
      <c r="W47" s="10"/>
      <c r="X47" s="10"/>
      <c r="Y47" s="10"/>
      <c r="Z47" s="14"/>
    </row>
    <row r="48" spans="1:26" x14ac:dyDescent="0.35">
      <c r="A48" s="5" t="str">
        <f t="shared" si="13"/>
        <v>44-06-trabajoconyuge-telefono</v>
      </c>
      <c r="B48" t="s">
        <v>89</v>
      </c>
      <c r="C48" t="s">
        <v>61</v>
      </c>
      <c r="D48" t="s">
        <v>90</v>
      </c>
      <c r="E48" t="s">
        <v>78</v>
      </c>
      <c r="G48" t="str">
        <f t="shared" si="11"/>
        <v>44-06-</v>
      </c>
      <c r="H48" t="str">
        <f t="shared" si="12"/>
        <v>trabajoconyuge-telefono</v>
      </c>
      <c r="I48" s="103">
        <f>Formulario!I23</f>
        <v>0</v>
      </c>
      <c r="K48" s="9"/>
      <c r="L48" s="10"/>
      <c r="M48" s="10"/>
      <c r="N48" s="10"/>
      <c r="O48" s="10"/>
      <c r="P48" s="10"/>
      <c r="Q48" s="10"/>
      <c r="R48" s="10"/>
      <c r="S48" s="10"/>
      <c r="T48" s="10"/>
      <c r="U48" s="10"/>
      <c r="V48" s="10"/>
      <c r="W48" s="10"/>
      <c r="X48" s="10"/>
      <c r="Y48" s="10"/>
      <c r="Z48" s="14"/>
    </row>
    <row r="49" spans="1:26" x14ac:dyDescent="0.35">
      <c r="A49" s="5" t="str">
        <f t="shared" si="13"/>
        <v>44-07-trabajoconyuge-ingreso</v>
      </c>
      <c r="B49" t="s">
        <v>89</v>
      </c>
      <c r="C49" t="s">
        <v>62</v>
      </c>
      <c r="D49" t="s">
        <v>90</v>
      </c>
      <c r="E49" t="s">
        <v>93</v>
      </c>
      <c r="G49" t="str">
        <f t="shared" si="11"/>
        <v>44-07-</v>
      </c>
      <c r="H49" t="str">
        <f t="shared" si="12"/>
        <v>trabajoconyuge-ingreso</v>
      </c>
      <c r="I49" s="104">
        <f>Formulario!G23</f>
        <v>0</v>
      </c>
      <c r="K49" s="9"/>
      <c r="L49" s="10"/>
      <c r="M49" s="10"/>
      <c r="N49" s="10"/>
      <c r="O49" s="10"/>
      <c r="P49" s="10"/>
      <c r="Q49" s="10"/>
      <c r="R49" s="10"/>
      <c r="S49" s="10"/>
      <c r="T49" s="10"/>
      <c r="U49" s="10"/>
      <c r="V49" s="10"/>
      <c r="W49" s="10"/>
      <c r="X49" s="10"/>
      <c r="Y49" s="10"/>
      <c r="Z49" s="14"/>
    </row>
    <row r="50" spans="1:26" x14ac:dyDescent="0.35">
      <c r="A50" s="5" t="str">
        <f t="shared" si="13"/>
        <v>511-49-dependiente-total-ingresos</v>
      </c>
      <c r="B50" t="s">
        <v>87</v>
      </c>
      <c r="C50" t="s">
        <v>125</v>
      </c>
      <c r="D50" t="s">
        <v>88</v>
      </c>
      <c r="E50" t="s">
        <v>115</v>
      </c>
      <c r="G50" t="str">
        <f t="shared" si="11"/>
        <v>511-49-</v>
      </c>
      <c r="H50" t="str">
        <f t="shared" si="12"/>
        <v>dependiente-total-ingresos</v>
      </c>
      <c r="I50" s="103">
        <f>Formulario!C25</f>
        <v>0</v>
      </c>
      <c r="K50" s="9"/>
      <c r="L50" s="10"/>
      <c r="M50" s="10"/>
      <c r="N50" s="10"/>
      <c r="O50" s="10"/>
      <c r="P50" s="10"/>
      <c r="Q50" s="10"/>
      <c r="R50" s="10"/>
      <c r="S50" s="10"/>
      <c r="T50" s="10"/>
      <c r="U50" s="10"/>
      <c r="V50" s="10"/>
      <c r="W50" s="10"/>
      <c r="X50" s="10"/>
      <c r="Y50" s="10"/>
      <c r="Z50" s="14"/>
    </row>
    <row r="51" spans="1:26" x14ac:dyDescent="0.35">
      <c r="A51" s="5" t="str">
        <f t="shared" ref="A51:A57" si="14">B51&amp;C51&amp;D51&amp;E51&amp;F51</f>
        <v>511-51-dependiente-alimentacion</v>
      </c>
      <c r="B51" t="s">
        <v>87</v>
      </c>
      <c r="C51" s="6" t="s">
        <v>195</v>
      </c>
      <c r="D51" t="s">
        <v>88</v>
      </c>
      <c r="E51" s="6" t="s">
        <v>196</v>
      </c>
      <c r="G51" t="str">
        <f t="shared" ref="G51:G57" si="15">B51&amp;C51</f>
        <v>511-51-</v>
      </c>
      <c r="H51" t="str">
        <f t="shared" ref="H51:H57" si="16">D51&amp;E51&amp;F51</f>
        <v>dependiente-alimentacion</v>
      </c>
      <c r="I51" s="103">
        <f>Formulario!G25</f>
        <v>0</v>
      </c>
      <c r="K51" s="9"/>
      <c r="L51" s="10"/>
      <c r="M51" s="10"/>
      <c r="N51" s="10"/>
      <c r="O51" s="10"/>
      <c r="P51" s="10"/>
      <c r="Q51" s="10"/>
      <c r="R51" s="10"/>
      <c r="S51" s="10"/>
      <c r="T51" s="10"/>
      <c r="U51" s="10"/>
      <c r="V51" s="10"/>
      <c r="W51" s="10"/>
      <c r="X51" s="10"/>
      <c r="Y51" s="10"/>
      <c r="Z51" s="14"/>
    </row>
    <row r="52" spans="1:26" x14ac:dyDescent="0.35">
      <c r="A52" s="5" t="str">
        <f t="shared" si="14"/>
        <v>511-52-dependiente-servicios-basicos</v>
      </c>
      <c r="B52" t="s">
        <v>87</v>
      </c>
      <c r="C52" s="6" t="s">
        <v>197</v>
      </c>
      <c r="D52" t="s">
        <v>88</v>
      </c>
      <c r="E52" s="6" t="s">
        <v>198</v>
      </c>
      <c r="G52" t="str">
        <f t="shared" si="15"/>
        <v>511-52-</v>
      </c>
      <c r="H52" t="str">
        <f t="shared" si="16"/>
        <v>dependiente-servicios-basicos</v>
      </c>
      <c r="I52" s="103">
        <f>Formulario!B26</f>
        <v>0</v>
      </c>
      <c r="K52" s="9"/>
      <c r="L52" s="10"/>
      <c r="M52" s="10"/>
      <c r="N52" s="10"/>
      <c r="O52" s="10"/>
      <c r="P52" s="10"/>
      <c r="Q52" s="10"/>
      <c r="R52" s="10"/>
      <c r="S52" s="10"/>
      <c r="T52" s="10"/>
      <c r="U52" s="10"/>
      <c r="V52" s="10"/>
      <c r="W52" s="10"/>
      <c r="X52" s="10"/>
      <c r="Y52" s="10"/>
      <c r="Z52" s="14"/>
    </row>
    <row r="53" spans="1:26" x14ac:dyDescent="0.35">
      <c r="A53" s="5" t="str">
        <f t="shared" si="14"/>
        <v>511-53-dependiente-arriendo</v>
      </c>
      <c r="B53" t="s">
        <v>87</v>
      </c>
      <c r="C53" s="6" t="s">
        <v>199</v>
      </c>
      <c r="D53" t="s">
        <v>88</v>
      </c>
      <c r="E53" s="6" t="s">
        <v>200</v>
      </c>
      <c r="G53" t="str">
        <f t="shared" si="15"/>
        <v>511-53-</v>
      </c>
      <c r="H53" t="str">
        <f t="shared" si="16"/>
        <v>dependiente-arriendo</v>
      </c>
      <c r="I53" s="103">
        <f>Formulario!I28</f>
        <v>0</v>
      </c>
      <c r="K53" s="9"/>
      <c r="L53" s="10"/>
      <c r="M53" s="10"/>
      <c r="N53" s="10"/>
      <c r="O53" s="10"/>
      <c r="P53" s="10"/>
      <c r="Q53" s="10"/>
      <c r="R53" s="10"/>
      <c r="S53" s="10"/>
      <c r="T53" s="10"/>
      <c r="U53" s="10"/>
      <c r="V53" s="10"/>
      <c r="W53" s="10"/>
      <c r="X53" s="10"/>
      <c r="Y53" s="10"/>
      <c r="Z53" s="14"/>
    </row>
    <row r="54" spans="1:26" x14ac:dyDescent="0.35">
      <c r="A54" s="5" t="str">
        <f t="shared" si="14"/>
        <v>511-54-dependiente-educacion</v>
      </c>
      <c r="B54" t="s">
        <v>87</v>
      </c>
      <c r="C54" s="6" t="s">
        <v>201</v>
      </c>
      <c r="D54" t="s">
        <v>88</v>
      </c>
      <c r="E54" s="6" t="s">
        <v>202</v>
      </c>
      <c r="G54" t="str">
        <f t="shared" si="15"/>
        <v>511-54-</v>
      </c>
      <c r="H54" t="str">
        <f t="shared" si="16"/>
        <v>dependiente-educacion</v>
      </c>
      <c r="I54" s="103">
        <f>Formulario!I25</f>
        <v>0</v>
      </c>
      <c r="K54" s="9"/>
      <c r="L54" s="10"/>
      <c r="M54" s="10"/>
      <c r="N54" s="10"/>
      <c r="O54" s="10"/>
      <c r="P54" s="10"/>
      <c r="Q54" s="10"/>
      <c r="R54" s="10"/>
      <c r="S54" s="10"/>
      <c r="T54" s="10"/>
      <c r="U54" s="10"/>
      <c r="V54" s="10"/>
      <c r="W54" s="10"/>
      <c r="X54" s="10"/>
      <c r="Y54" s="10"/>
      <c r="Z54" s="14"/>
    </row>
    <row r="55" spans="1:26" x14ac:dyDescent="0.35">
      <c r="A55" s="5" t="str">
        <f t="shared" si="14"/>
        <v>511-55-dependiente-vestimenta</v>
      </c>
      <c r="B55" t="s">
        <v>87</v>
      </c>
      <c r="C55" s="6" t="s">
        <v>203</v>
      </c>
      <c r="D55" t="s">
        <v>88</v>
      </c>
      <c r="E55" s="6" t="s">
        <v>204</v>
      </c>
      <c r="G55" t="str">
        <f t="shared" si="15"/>
        <v>511-55-</v>
      </c>
      <c r="H55" t="str">
        <f t="shared" si="16"/>
        <v>dependiente-vestimenta</v>
      </c>
      <c r="I55" s="103">
        <f>Formulario!D26</f>
        <v>0</v>
      </c>
      <c r="K55" s="9"/>
      <c r="L55" s="10"/>
      <c r="M55" s="10"/>
      <c r="N55" s="10"/>
      <c r="O55" s="10"/>
      <c r="P55" s="10"/>
      <c r="Q55" s="10"/>
      <c r="R55" s="10"/>
      <c r="S55" s="10"/>
      <c r="T55" s="10"/>
      <c r="U55" s="10"/>
      <c r="V55" s="10"/>
      <c r="W55" s="10"/>
      <c r="X55" s="10"/>
      <c r="Y55" s="10"/>
      <c r="Z55" s="14"/>
    </row>
    <row r="56" spans="1:26" x14ac:dyDescent="0.35">
      <c r="A56" s="5" t="str">
        <f t="shared" si="14"/>
        <v>511-56-dependiente-salud</v>
      </c>
      <c r="B56" t="s">
        <v>87</v>
      </c>
      <c r="C56" s="6" t="s">
        <v>205</v>
      </c>
      <c r="D56" t="s">
        <v>88</v>
      </c>
      <c r="E56" s="6" t="s">
        <v>206</v>
      </c>
      <c r="G56" t="str">
        <f t="shared" si="15"/>
        <v>511-56-</v>
      </c>
      <c r="H56" t="str">
        <f t="shared" si="16"/>
        <v>dependiente-salud</v>
      </c>
      <c r="I56" s="103">
        <f>Formulario!G26</f>
        <v>0</v>
      </c>
      <c r="K56" s="9"/>
      <c r="L56" s="10"/>
      <c r="M56" s="10"/>
      <c r="N56" s="10"/>
      <c r="O56" s="10"/>
      <c r="P56" s="10"/>
      <c r="Q56" s="10"/>
      <c r="R56" s="10"/>
      <c r="S56" s="10"/>
      <c r="T56" s="10"/>
      <c r="U56" s="10"/>
      <c r="V56" s="10"/>
      <c r="W56" s="10"/>
      <c r="X56" s="10"/>
      <c r="Y56" s="10"/>
      <c r="Z56" s="14"/>
    </row>
    <row r="57" spans="1:26" x14ac:dyDescent="0.35">
      <c r="A57" s="5" t="str">
        <f t="shared" si="14"/>
        <v>511-60-dependiente-otros-egresos</v>
      </c>
      <c r="B57" t="s">
        <v>87</v>
      </c>
      <c r="C57" s="6" t="s">
        <v>207</v>
      </c>
      <c r="D57" t="s">
        <v>88</v>
      </c>
      <c r="E57" s="6" t="s">
        <v>208</v>
      </c>
      <c r="G57" t="str">
        <f t="shared" si="15"/>
        <v>511-60-</v>
      </c>
      <c r="H57" t="str">
        <f t="shared" si="16"/>
        <v>dependiente-otros-egresos</v>
      </c>
      <c r="I57" s="103">
        <f>Formulario!I26</f>
        <v>0</v>
      </c>
      <c r="K57" s="9"/>
      <c r="L57" s="10"/>
      <c r="M57" s="10"/>
      <c r="N57" s="10"/>
      <c r="O57" s="10"/>
      <c r="P57" s="10"/>
      <c r="Q57" s="10"/>
      <c r="R57" s="10"/>
      <c r="S57" s="10"/>
      <c r="T57" s="10"/>
      <c r="U57" s="10"/>
      <c r="V57" s="10"/>
      <c r="W57" s="10"/>
      <c r="X57" s="10"/>
      <c r="Y57" s="10"/>
      <c r="Z57" s="14"/>
    </row>
    <row r="58" spans="1:26" x14ac:dyDescent="0.35">
      <c r="A58" s="5" t="str">
        <f t="shared" si="13"/>
        <v>511-99-dependiente-total-egresos</v>
      </c>
      <c r="B58" t="s">
        <v>87</v>
      </c>
      <c r="C58" t="s">
        <v>126</v>
      </c>
      <c r="D58" t="s">
        <v>88</v>
      </c>
      <c r="E58" t="s">
        <v>116</v>
      </c>
      <c r="G58" t="str">
        <f t="shared" ref="G58" si="17">B58&amp;C58</f>
        <v>511-99-</v>
      </c>
      <c r="H58" t="str">
        <f t="shared" ref="H58" si="18">D58&amp;E58&amp;F58</f>
        <v>dependiente-total-egresos</v>
      </c>
      <c r="I58" s="103">
        <f>SUM(Formulario!G25,Formulario!I25,Formulario!B26,Formulario!D26,Formulario!G26,Formulario!I26,Formulario!I28)</f>
        <v>0</v>
      </c>
      <c r="K58" s="9"/>
      <c r="L58" s="10"/>
      <c r="M58" s="10"/>
      <c r="N58" s="10"/>
      <c r="O58" s="10"/>
      <c r="P58" s="10"/>
      <c r="Q58" s="10"/>
      <c r="R58" s="10"/>
      <c r="S58" s="10"/>
      <c r="T58" s="10"/>
      <c r="U58" s="10"/>
      <c r="V58" s="10"/>
      <c r="W58" s="10"/>
      <c r="X58" s="10"/>
      <c r="Y58" s="10"/>
      <c r="Z58" s="14"/>
    </row>
    <row r="59" spans="1:26" x14ac:dyDescent="0.35">
      <c r="A59" s="5" t="str">
        <f t="shared" ref="A59:A62" si="19">B59&amp;C59&amp;D59&amp;E59&amp;F59</f>
        <v>62-01-arriendo-tipo-inmueble</v>
      </c>
      <c r="B59" t="s">
        <v>163</v>
      </c>
      <c r="C59" s="6" t="s">
        <v>56</v>
      </c>
      <c r="D59" t="s">
        <v>164</v>
      </c>
      <c r="E59" s="6" t="s">
        <v>129</v>
      </c>
      <c r="G59" t="str">
        <f t="shared" ref="G59:G62" si="20">B59&amp;C59</f>
        <v>62-01-</v>
      </c>
      <c r="H59" t="str">
        <f t="shared" ref="H59:H62" si="21">D59&amp;E59&amp;F59</f>
        <v>arriendo-tipo-inmueble</v>
      </c>
      <c r="I59" s="103">
        <f>Formulario!B28</f>
        <v>0</v>
      </c>
      <c r="K59" s="9" t="s">
        <v>21</v>
      </c>
      <c r="L59" s="10" t="s">
        <v>18</v>
      </c>
      <c r="M59" s="10" t="s">
        <v>169</v>
      </c>
      <c r="N59" s="10" t="s">
        <v>170</v>
      </c>
      <c r="O59" s="10" t="s">
        <v>27</v>
      </c>
      <c r="P59" t="s">
        <v>278</v>
      </c>
      <c r="Q59" s="10" t="s">
        <v>28</v>
      </c>
      <c r="R59" s="10"/>
      <c r="S59" s="10"/>
      <c r="T59" s="10"/>
      <c r="U59" s="10"/>
      <c r="V59" s="10"/>
      <c r="W59" s="10"/>
      <c r="X59" s="10"/>
      <c r="Y59" s="10"/>
      <c r="Z59" s="14"/>
    </row>
    <row r="60" spans="1:26" x14ac:dyDescent="0.35">
      <c r="A60" s="5" t="str">
        <f t="shared" si="19"/>
        <v>62-02-arriendo-plazo</v>
      </c>
      <c r="B60" t="s">
        <v>163</v>
      </c>
      <c r="C60" s="6" t="s">
        <v>57</v>
      </c>
      <c r="D60" t="s">
        <v>164</v>
      </c>
      <c r="E60" s="6" t="s">
        <v>265</v>
      </c>
      <c r="G60" t="str">
        <f t="shared" si="20"/>
        <v>62-02-</v>
      </c>
      <c r="H60" t="str">
        <f t="shared" si="21"/>
        <v>arriendo-plazo</v>
      </c>
      <c r="I60" s="103">
        <f>Formulario!E28</f>
        <v>0</v>
      </c>
      <c r="K60" s="9"/>
      <c r="L60" s="10"/>
      <c r="M60" s="10"/>
      <c r="N60" s="10"/>
      <c r="O60" s="10"/>
      <c r="P60" s="10"/>
      <c r="Q60" s="10"/>
      <c r="R60" s="10"/>
      <c r="S60" s="10"/>
      <c r="T60" s="10"/>
      <c r="U60" s="10"/>
      <c r="V60" s="10"/>
      <c r="W60" s="10"/>
      <c r="X60" s="10"/>
      <c r="Y60" s="10"/>
      <c r="Z60" s="14"/>
    </row>
    <row r="61" spans="1:26" x14ac:dyDescent="0.35">
      <c r="A61" s="5" t="str">
        <f t="shared" si="19"/>
        <v>62-03-arriendo-valor-arriendo</v>
      </c>
      <c r="B61" t="s">
        <v>163</v>
      </c>
      <c r="C61" s="6" t="s">
        <v>58</v>
      </c>
      <c r="D61" t="s">
        <v>164</v>
      </c>
      <c r="E61" s="6" t="s">
        <v>165</v>
      </c>
      <c r="G61" t="str">
        <f t="shared" si="20"/>
        <v>62-03-</v>
      </c>
      <c r="H61" t="str">
        <f t="shared" si="21"/>
        <v>arriendo-valor-arriendo</v>
      </c>
      <c r="I61" s="105">
        <f>Formulario!I28</f>
        <v>0</v>
      </c>
      <c r="K61" s="9"/>
      <c r="L61" s="10"/>
      <c r="M61" s="10"/>
      <c r="N61" s="10"/>
      <c r="O61" s="10"/>
      <c r="P61" s="10"/>
      <c r="Q61" s="10"/>
      <c r="R61" s="10"/>
      <c r="S61" s="10"/>
      <c r="T61" s="10"/>
      <c r="U61" s="10"/>
      <c r="V61" s="10"/>
      <c r="W61" s="10"/>
      <c r="X61" s="10"/>
      <c r="Y61" s="10"/>
      <c r="Z61" s="14"/>
    </row>
    <row r="62" spans="1:26" x14ac:dyDescent="0.35">
      <c r="A62" s="5" t="str">
        <f t="shared" si="19"/>
        <v>62-04-arriendo-fecha-mudanza</v>
      </c>
      <c r="B62" t="s">
        <v>163</v>
      </c>
      <c r="C62" s="6" t="s">
        <v>59</v>
      </c>
      <c r="D62" t="s">
        <v>164</v>
      </c>
      <c r="E62" s="6" t="s">
        <v>266</v>
      </c>
      <c r="G62" t="str">
        <f t="shared" si="20"/>
        <v>62-04-</v>
      </c>
      <c r="H62" t="str">
        <f t="shared" si="21"/>
        <v>arriendo-fecha-mudanza</v>
      </c>
      <c r="I62" s="104">
        <f>Formulario!G28</f>
        <v>0</v>
      </c>
      <c r="K62" s="9"/>
      <c r="L62" s="10"/>
      <c r="M62" s="10"/>
      <c r="N62" s="10"/>
      <c r="O62" s="10"/>
      <c r="P62" s="10"/>
      <c r="Q62" s="10"/>
      <c r="R62" s="10"/>
      <c r="S62" s="10"/>
      <c r="T62" s="10"/>
      <c r="U62" s="10"/>
      <c r="V62" s="10"/>
      <c r="W62" s="10"/>
      <c r="X62" s="10"/>
      <c r="Y62" s="10"/>
      <c r="Z62" s="14"/>
    </row>
    <row r="63" spans="1:26" x14ac:dyDescent="0.35">
      <c r="A63" s="5" t="str">
        <f t="shared" ref="A63:A65" si="22">B63&amp;C63&amp;D63&amp;E63&amp;F63</f>
        <v>7-01-otra-info-entregar-a</v>
      </c>
      <c r="B63" t="s">
        <v>128</v>
      </c>
      <c r="C63" s="5" t="s">
        <v>56</v>
      </c>
      <c r="D63" t="s">
        <v>80</v>
      </c>
      <c r="E63" s="6" t="s">
        <v>81</v>
      </c>
      <c r="G63" t="str">
        <f t="shared" ref="G63:G67" si="23">B63&amp;C63</f>
        <v>7-01-</v>
      </c>
      <c r="H63" t="str">
        <f t="shared" ref="H63:H67" si="24">D63&amp;E63&amp;F63</f>
        <v>otra-info-entregar-a</v>
      </c>
      <c r="I63" s="103">
        <f>Formulario!E30</f>
        <v>0</v>
      </c>
      <c r="K63" s="9"/>
      <c r="L63" s="10"/>
      <c r="M63" s="10"/>
      <c r="N63" s="10"/>
      <c r="O63" s="10"/>
      <c r="P63" s="10"/>
      <c r="Q63" s="10"/>
      <c r="R63" s="10"/>
      <c r="S63" s="10"/>
      <c r="T63" s="10"/>
      <c r="U63" s="10"/>
      <c r="V63" s="10"/>
      <c r="W63" s="10"/>
      <c r="X63" s="10"/>
      <c r="Y63" s="10"/>
      <c r="Z63" s="14"/>
    </row>
    <row r="64" spans="1:26" x14ac:dyDescent="0.35">
      <c r="A64" s="5" t="str">
        <f t="shared" si="22"/>
        <v>7-02-otra-info-email</v>
      </c>
      <c r="B64" t="s">
        <v>128</v>
      </c>
      <c r="C64" s="5" t="s">
        <v>57</v>
      </c>
      <c r="D64" t="s">
        <v>80</v>
      </c>
      <c r="E64" s="6" t="s">
        <v>82</v>
      </c>
      <c r="G64" t="str">
        <f t="shared" si="23"/>
        <v>7-02-</v>
      </c>
      <c r="H64" t="str">
        <f t="shared" si="24"/>
        <v>otra-info-email</v>
      </c>
      <c r="I64" s="103">
        <f>Formulario!B31</f>
        <v>0</v>
      </c>
      <c r="K64" s="9"/>
      <c r="L64" s="10"/>
      <c r="M64" s="10"/>
      <c r="N64" s="10"/>
      <c r="O64" s="10"/>
      <c r="P64" s="10"/>
      <c r="Q64" s="10"/>
      <c r="R64" s="10"/>
      <c r="S64" s="10"/>
      <c r="T64" s="10"/>
      <c r="U64" s="10"/>
      <c r="V64" s="10"/>
      <c r="W64" s="10"/>
      <c r="X64" s="10"/>
      <c r="Y64" s="10"/>
      <c r="Z64" s="14"/>
    </row>
    <row r="65" spans="1:26" x14ac:dyDescent="0.35">
      <c r="A65" s="5" t="str">
        <f t="shared" si="22"/>
        <v>7-03-otra-info-celular</v>
      </c>
      <c r="B65" t="s">
        <v>128</v>
      </c>
      <c r="C65" t="s">
        <v>58</v>
      </c>
      <c r="D65" t="s">
        <v>80</v>
      </c>
      <c r="E65" s="6" t="s">
        <v>79</v>
      </c>
      <c r="G65" t="str">
        <f t="shared" si="23"/>
        <v>7-03-</v>
      </c>
      <c r="H65" t="str">
        <f t="shared" si="24"/>
        <v>otra-info-celular</v>
      </c>
      <c r="I65" s="103">
        <f>Formulario!E31</f>
        <v>0</v>
      </c>
      <c r="K65" s="9"/>
      <c r="L65" s="10"/>
      <c r="M65" s="10"/>
      <c r="N65" s="10"/>
      <c r="O65" s="10"/>
      <c r="P65" s="10"/>
      <c r="Q65" s="10"/>
      <c r="R65" s="10"/>
      <c r="S65" s="10"/>
      <c r="T65" s="10"/>
      <c r="U65" s="10"/>
      <c r="V65" s="10"/>
      <c r="W65" s="10"/>
      <c r="X65" s="10"/>
      <c r="Y65" s="10"/>
      <c r="Z65" s="14"/>
    </row>
    <row r="66" spans="1:26" x14ac:dyDescent="0.35">
      <c r="A66" s="5" t="str">
        <f t="shared" ref="A66" si="25">B66&amp;C66&amp;D66&amp;E66&amp;F66</f>
        <v>7-04-otra-info-tipo</v>
      </c>
      <c r="B66" t="s">
        <v>128</v>
      </c>
      <c r="C66" s="6" t="s">
        <v>59</v>
      </c>
      <c r="D66" t="s">
        <v>80</v>
      </c>
      <c r="E66" s="6" t="s">
        <v>83</v>
      </c>
      <c r="G66" t="str">
        <f t="shared" si="23"/>
        <v>7-04-</v>
      </c>
      <c r="H66" t="str">
        <f t="shared" si="24"/>
        <v>otra-info-tipo</v>
      </c>
      <c r="I66" s="103">
        <f>Formulario!H30</f>
        <v>0</v>
      </c>
      <c r="K66" s="9" t="s">
        <v>24</v>
      </c>
      <c r="L66" s="10" t="s">
        <v>25</v>
      </c>
      <c r="M66" s="10" t="s">
        <v>26</v>
      </c>
      <c r="N66" s="10" t="s">
        <v>36</v>
      </c>
      <c r="O66" s="10"/>
      <c r="P66" s="10"/>
      <c r="Q66" s="10"/>
      <c r="R66" s="10"/>
      <c r="S66" s="10"/>
      <c r="T66" s="10"/>
      <c r="U66" s="10"/>
      <c r="V66" s="10"/>
      <c r="W66" s="10"/>
      <c r="X66" s="10"/>
      <c r="Y66" s="10"/>
      <c r="Z66" s="14"/>
    </row>
    <row r="67" spans="1:26" x14ac:dyDescent="0.35">
      <c r="A67" s="5" t="str">
        <f>B67&amp;C67&amp;D67&amp;E67&amp;F67</f>
        <v>7-11-otra-info-quien-refiere</v>
      </c>
      <c r="B67" t="s">
        <v>128</v>
      </c>
      <c r="C67" s="6" t="s">
        <v>66</v>
      </c>
      <c r="D67" t="s">
        <v>80</v>
      </c>
      <c r="E67" s="6" t="s">
        <v>84</v>
      </c>
      <c r="G67" t="str">
        <f t="shared" si="23"/>
        <v>7-11-</v>
      </c>
      <c r="H67" t="str">
        <f t="shared" si="24"/>
        <v>otra-info-quien-refiere</v>
      </c>
      <c r="I67" s="103">
        <f>Formulario!F32</f>
        <v>0</v>
      </c>
      <c r="K67" s="12"/>
      <c r="L67" s="13"/>
      <c r="M67" s="13"/>
      <c r="N67" s="13"/>
      <c r="O67" s="13"/>
      <c r="P67" s="13"/>
      <c r="Q67" s="13"/>
      <c r="R67" s="13"/>
      <c r="S67" s="13"/>
      <c r="T67" s="13"/>
      <c r="U67" s="13"/>
      <c r="V67" s="13"/>
      <c r="W67" s="13"/>
      <c r="X67" s="13"/>
      <c r="Y67" s="13"/>
      <c r="Z67" s="16"/>
    </row>
    <row r="68" spans="1:26" x14ac:dyDescent="0.35">
      <c r="A68" s="5" t="str">
        <f>B68&amp;C68&amp;D68&amp;E68&amp;F68</f>
        <v>7-96-otra-info-ciudad</v>
      </c>
      <c r="B68" t="s">
        <v>128</v>
      </c>
      <c r="C68" s="6" t="s">
        <v>156</v>
      </c>
      <c r="D68" t="s">
        <v>80</v>
      </c>
      <c r="E68" t="s">
        <v>112</v>
      </c>
      <c r="G68" t="str">
        <f>B68&amp;C68</f>
        <v>7-96-</v>
      </c>
      <c r="H68" t="str">
        <f>D68&amp;E68&amp;F68</f>
        <v>otra-info-ciudad</v>
      </c>
      <c r="I68" s="103">
        <f>Formulario!B40</f>
        <v>0</v>
      </c>
      <c r="K68" s="12"/>
      <c r="L68" s="13"/>
      <c r="M68" s="13"/>
      <c r="N68" s="13"/>
      <c r="O68" s="13"/>
      <c r="P68" s="13"/>
      <c r="Q68" s="13"/>
      <c r="R68" s="13"/>
      <c r="S68" s="13"/>
      <c r="T68" s="13"/>
      <c r="U68" s="13"/>
      <c r="V68" s="13"/>
      <c r="W68" s="13"/>
      <c r="X68" s="13"/>
      <c r="Y68" s="13"/>
      <c r="Z68" s="16"/>
    </row>
    <row r="69" spans="1:26" x14ac:dyDescent="0.35">
      <c r="A69" s="5" t="str">
        <f>B69&amp;C69&amp;D69&amp;E69&amp;F69</f>
        <v>7-97-otra-info-fecha</v>
      </c>
      <c r="B69" t="s">
        <v>128</v>
      </c>
      <c r="C69" s="6" t="s">
        <v>154</v>
      </c>
      <c r="D69" t="s">
        <v>80</v>
      </c>
      <c r="E69" t="s">
        <v>152</v>
      </c>
      <c r="G69" t="str">
        <f>B69&amp;C69</f>
        <v>7-97-</v>
      </c>
      <c r="H69" t="str">
        <f>D69&amp;E69&amp;F69</f>
        <v>otra-info-fecha</v>
      </c>
      <c r="I69" s="104">
        <f>Formulario!C40</f>
        <v>0</v>
      </c>
      <c r="K69" s="12"/>
      <c r="L69" s="13"/>
      <c r="M69" s="13"/>
      <c r="N69" s="13"/>
      <c r="O69" s="13"/>
      <c r="P69" s="13"/>
      <c r="Q69" s="13"/>
      <c r="R69" s="13"/>
      <c r="S69" s="13"/>
      <c r="T69" s="13"/>
      <c r="U69" s="13"/>
      <c r="V69" s="13"/>
      <c r="W69" s="13"/>
      <c r="X69" s="13"/>
      <c r="Y69" s="13"/>
      <c r="Z69" s="16"/>
    </row>
    <row r="70" spans="1:26" x14ac:dyDescent="0.35">
      <c r="A70" s="5" t="str">
        <f>B70&amp;C70&amp;D70&amp;E70&amp;F70</f>
        <v>7-98-otra-info-tipo-solicitud</v>
      </c>
      <c r="B70" t="s">
        <v>128</v>
      </c>
      <c r="C70" s="6" t="s">
        <v>127</v>
      </c>
      <c r="D70" t="s">
        <v>80</v>
      </c>
      <c r="E70" s="6" t="s">
        <v>155</v>
      </c>
      <c r="G70" t="str">
        <f>B70&amp;C70</f>
        <v>7-98-</v>
      </c>
      <c r="H70" t="str">
        <f>D70&amp;E70&amp;F70</f>
        <v>otra-info-tipo-solicitud</v>
      </c>
      <c r="I70" s="103" t="s">
        <v>267</v>
      </c>
      <c r="K70" s="12"/>
      <c r="L70" s="13"/>
      <c r="M70" s="13"/>
      <c r="N70" s="13"/>
      <c r="O70" s="13"/>
      <c r="P70" s="13"/>
      <c r="Q70" s="13"/>
      <c r="R70" s="13"/>
      <c r="S70" s="13"/>
      <c r="T70" s="13"/>
      <c r="U70" s="13"/>
      <c r="V70" s="13"/>
      <c r="W70" s="13"/>
      <c r="X70" s="13"/>
      <c r="Y70" s="13"/>
      <c r="Z70" s="16"/>
    </row>
    <row r="71" spans="1:26" x14ac:dyDescent="0.35">
      <c r="A71" s="5" t="str">
        <f>B71&amp;C71&amp;D71&amp;E71&amp;F71</f>
        <v>7-99-otra-info-versión-formulario</v>
      </c>
      <c r="B71" t="s">
        <v>128</v>
      </c>
      <c r="C71" s="6" t="s">
        <v>126</v>
      </c>
      <c r="D71" t="s">
        <v>80</v>
      </c>
      <c r="E71" s="6" t="s">
        <v>157</v>
      </c>
      <c r="G71" t="str">
        <f>B71&amp;C71</f>
        <v>7-99-</v>
      </c>
      <c r="H71" t="str">
        <f>D71&amp;E71&amp;F71</f>
        <v>otra-info-versión-formulario</v>
      </c>
      <c r="I71" s="103" t="str">
        <f>Formulario!A49</f>
        <v>V6.3</v>
      </c>
      <c r="K71" s="12"/>
      <c r="L71" s="19"/>
      <c r="M71" s="13"/>
      <c r="N71" s="13"/>
      <c r="O71" s="13"/>
      <c r="P71" s="13"/>
      <c r="Q71" s="13"/>
      <c r="R71" s="13"/>
      <c r="S71" s="13"/>
      <c r="T71" s="13"/>
      <c r="U71" s="13"/>
      <c r="V71" s="13"/>
      <c r="W71" s="13"/>
      <c r="X71" s="13"/>
      <c r="Y71" s="13"/>
      <c r="Z71" s="16"/>
    </row>
    <row r="72" spans="1:26" x14ac:dyDescent="0.35">
      <c r="A72" s="5"/>
    </row>
    <row r="73" spans="1:26" x14ac:dyDescent="0.35">
      <c r="A73" s="30" t="s">
        <v>173</v>
      </c>
      <c r="B73" s="28"/>
      <c r="C73" s="28"/>
      <c r="D73" s="28"/>
      <c r="E73" s="28"/>
      <c r="F73" s="29"/>
      <c r="G73" s="28"/>
      <c r="H73" s="28"/>
      <c r="I73" s="29"/>
    </row>
    <row r="74" spans="1:26" x14ac:dyDescent="0.35">
      <c r="A74" s="5" t="s">
        <v>174</v>
      </c>
      <c r="B74" t="s">
        <v>175</v>
      </c>
    </row>
    <row r="75" spans="1:26" x14ac:dyDescent="0.35">
      <c r="A75" s="5"/>
      <c r="B75" t="s">
        <v>176</v>
      </c>
    </row>
    <row r="76" spans="1:26" x14ac:dyDescent="0.35">
      <c r="A76" s="24" t="s">
        <v>171</v>
      </c>
      <c r="B76" s="25" t="s">
        <v>177</v>
      </c>
      <c r="C76" s="25"/>
      <c r="D76" s="25"/>
      <c r="E76" s="25"/>
      <c r="F76" s="26"/>
      <c r="G76" s="25"/>
      <c r="H76" s="25"/>
      <c r="I76" s="26"/>
    </row>
    <row r="77" spans="1:26" x14ac:dyDescent="0.35">
      <c r="A77" s="27"/>
      <c r="B77" s="28" t="s">
        <v>180</v>
      </c>
      <c r="C77" s="28"/>
      <c r="D77" s="28"/>
      <c r="E77" s="28"/>
      <c r="F77" s="29"/>
      <c r="G77" s="28"/>
      <c r="H77" s="28"/>
      <c r="I77" s="29"/>
    </row>
    <row r="78" spans="1:26" x14ac:dyDescent="0.35">
      <c r="A78" s="5" t="s">
        <v>172</v>
      </c>
      <c r="B78" t="s">
        <v>178</v>
      </c>
    </row>
    <row r="79" spans="1:26" x14ac:dyDescent="0.35">
      <c r="A79" s="27"/>
      <c r="B79" s="28" t="s">
        <v>179</v>
      </c>
      <c r="C79" s="28"/>
      <c r="D79" s="28"/>
      <c r="E79" s="28"/>
      <c r="F79" s="29"/>
      <c r="G79" s="28"/>
      <c r="H79" s="28"/>
      <c r="I79" s="29"/>
    </row>
    <row r="80" spans="1:26" x14ac:dyDescent="0.35">
      <c r="A80" s="5" t="s">
        <v>182</v>
      </c>
      <c r="B80" t="s">
        <v>177</v>
      </c>
    </row>
    <row r="81" spans="1:9" x14ac:dyDescent="0.35">
      <c r="A81" s="5"/>
      <c r="B81" s="5" t="s">
        <v>189</v>
      </c>
    </row>
    <row r="82" spans="1:9" x14ac:dyDescent="0.35">
      <c r="A82" s="5"/>
      <c r="B82" s="5" t="s">
        <v>187</v>
      </c>
    </row>
    <row r="83" spans="1:9" x14ac:dyDescent="0.35">
      <c r="A83" s="5"/>
      <c r="B83" t="s">
        <v>188</v>
      </c>
    </row>
    <row r="84" spans="1:9" x14ac:dyDescent="0.35">
      <c r="A84" s="27"/>
      <c r="B84" s="28" t="s">
        <v>190</v>
      </c>
      <c r="C84" s="28"/>
      <c r="D84" s="28"/>
      <c r="E84" s="28"/>
      <c r="F84" s="29"/>
      <c r="G84" s="28"/>
      <c r="H84" s="28"/>
      <c r="I84" s="29"/>
    </row>
    <row r="85" spans="1:9" x14ac:dyDescent="0.35">
      <c r="A85" s="5" t="s">
        <v>210</v>
      </c>
      <c r="B85" t="s">
        <v>211</v>
      </c>
    </row>
    <row r="86" spans="1:9" x14ac:dyDescent="0.35">
      <c r="A86" s="5"/>
      <c r="B86" t="s">
        <v>212</v>
      </c>
    </row>
    <row r="87" spans="1:9" x14ac:dyDescent="0.35">
      <c r="A87" s="5"/>
      <c r="B87" t="s">
        <v>213</v>
      </c>
    </row>
    <row r="88" spans="1:9" x14ac:dyDescent="0.35">
      <c r="A88" s="5"/>
      <c r="B88" t="s">
        <v>214</v>
      </c>
    </row>
    <row r="89" spans="1:9" x14ac:dyDescent="0.35">
      <c r="A89" s="5"/>
      <c r="B89" t="s">
        <v>215</v>
      </c>
    </row>
    <row r="90" spans="1:9" x14ac:dyDescent="0.35">
      <c r="A90" s="5"/>
      <c r="B90" t="s">
        <v>216</v>
      </c>
    </row>
    <row r="91" spans="1:9" x14ac:dyDescent="0.35">
      <c r="A91" s="5"/>
      <c r="B91" t="s">
        <v>217</v>
      </c>
    </row>
    <row r="92" spans="1:9" x14ac:dyDescent="0.35">
      <c r="A92" s="5"/>
      <c r="B92" t="s">
        <v>224</v>
      </c>
    </row>
    <row r="93" spans="1:9" x14ac:dyDescent="0.35">
      <c r="A93" s="5"/>
      <c r="B93" t="s">
        <v>225</v>
      </c>
    </row>
    <row r="94" spans="1:9" x14ac:dyDescent="0.35">
      <c r="A94" s="24" t="s">
        <v>244</v>
      </c>
      <c r="B94" s="25" t="s">
        <v>245</v>
      </c>
      <c r="C94" s="25"/>
      <c r="D94" s="25"/>
      <c r="E94" s="25"/>
      <c r="F94" s="26"/>
      <c r="G94" s="25"/>
      <c r="H94" s="25"/>
      <c r="I94" s="26"/>
    </row>
    <row r="95" spans="1:9" x14ac:dyDescent="0.35">
      <c r="A95" s="27"/>
      <c r="B95" s="28" t="s">
        <v>246</v>
      </c>
      <c r="C95" s="28"/>
      <c r="D95" s="28"/>
      <c r="E95" s="28"/>
      <c r="F95" s="29"/>
      <c r="G95" s="28"/>
      <c r="H95" s="28"/>
      <c r="I95" s="29"/>
    </row>
    <row r="96" spans="1:9" x14ac:dyDescent="0.35">
      <c r="A96" s="109" t="s">
        <v>269</v>
      </c>
      <c r="B96" s="110" t="s">
        <v>275</v>
      </c>
      <c r="C96" s="110"/>
      <c r="D96" s="110"/>
      <c r="E96" s="110"/>
      <c r="F96" s="111"/>
      <c r="G96" s="110"/>
      <c r="H96" s="110"/>
      <c r="I96" s="111"/>
    </row>
    <row r="97" spans="1:7" x14ac:dyDescent="0.35">
      <c r="A97" s="5" t="s">
        <v>274</v>
      </c>
      <c r="B97" s="5" t="s">
        <v>276</v>
      </c>
    </row>
    <row r="98" spans="1:7" x14ac:dyDescent="0.35">
      <c r="A98" s="27"/>
      <c r="B98" s="28" t="s">
        <v>277</v>
      </c>
      <c r="C98" s="28"/>
      <c r="D98" s="28"/>
      <c r="E98" s="28"/>
      <c r="F98" s="29"/>
      <c r="G98" s="28"/>
    </row>
    <row r="99" spans="1:7" x14ac:dyDescent="0.35">
      <c r="A99" s="5" t="s">
        <v>280</v>
      </c>
      <c r="B99" t="s">
        <v>283</v>
      </c>
    </row>
    <row r="100" spans="1:7" x14ac:dyDescent="0.35">
      <c r="A100" s="5"/>
      <c r="B100" t="s">
        <v>285</v>
      </c>
    </row>
    <row r="101" spans="1:7" x14ac:dyDescent="0.35">
      <c r="A101" s="5"/>
      <c r="B101" t="s">
        <v>284</v>
      </c>
    </row>
    <row r="102" spans="1:7" x14ac:dyDescent="0.35">
      <c r="A102" s="5"/>
      <c r="B102" t="s">
        <v>288</v>
      </c>
    </row>
    <row r="103" spans="1:7" x14ac:dyDescent="0.35">
      <c r="A103" s="5"/>
      <c r="B103" t="s">
        <v>289</v>
      </c>
    </row>
    <row r="104" spans="1:7" x14ac:dyDescent="0.35">
      <c r="A104" s="5"/>
    </row>
    <row r="105" spans="1:7" x14ac:dyDescent="0.35">
      <c r="A105" s="5"/>
    </row>
    <row r="106" spans="1:7" x14ac:dyDescent="0.35">
      <c r="A106" s="5"/>
    </row>
    <row r="107" spans="1:7" x14ac:dyDescent="0.35">
      <c r="A107" s="5"/>
    </row>
    <row r="108" spans="1:7" x14ac:dyDescent="0.35">
      <c r="A108" s="5"/>
    </row>
    <row r="109" spans="1:7" x14ac:dyDescent="0.35">
      <c r="A109" s="5"/>
    </row>
    <row r="110" spans="1:7" x14ac:dyDescent="0.35">
      <c r="A110" s="5"/>
    </row>
    <row r="111" spans="1:7" x14ac:dyDescent="0.35">
      <c r="A111" s="5"/>
    </row>
    <row r="112" spans="1:7" x14ac:dyDescent="0.35">
      <c r="A112" s="5"/>
    </row>
    <row r="113" spans="1:1" x14ac:dyDescent="0.35">
      <c r="A113" s="5"/>
    </row>
    <row r="114" spans="1:1" x14ac:dyDescent="0.35">
      <c r="A114" s="5"/>
    </row>
    <row r="115" spans="1:1" x14ac:dyDescent="0.35">
      <c r="A115" s="5"/>
    </row>
    <row r="116" spans="1:1" x14ac:dyDescent="0.35">
      <c r="A116" s="5"/>
    </row>
    <row r="117" spans="1:1" x14ac:dyDescent="0.35">
      <c r="A117" s="5"/>
    </row>
    <row r="118" spans="1:1" x14ac:dyDescent="0.35">
      <c r="A118" s="5"/>
    </row>
    <row r="119" spans="1:1" x14ac:dyDescent="0.35">
      <c r="A119" s="5"/>
    </row>
    <row r="120" spans="1:1" x14ac:dyDescent="0.35">
      <c r="A120" s="5"/>
    </row>
    <row r="121" spans="1:1" x14ac:dyDescent="0.35">
      <c r="A121" s="5"/>
    </row>
    <row r="122" spans="1:1" x14ac:dyDescent="0.35">
      <c r="A122" s="5"/>
    </row>
    <row r="123" spans="1:1" x14ac:dyDescent="0.35">
      <c r="A123" s="5"/>
    </row>
    <row r="124" spans="1:1" x14ac:dyDescent="0.35">
      <c r="A124" s="5"/>
    </row>
    <row r="125" spans="1:1" x14ac:dyDescent="0.35">
      <c r="A125" s="5"/>
    </row>
    <row r="126" spans="1:1" x14ac:dyDescent="0.35">
      <c r="A126" s="5"/>
    </row>
    <row r="127" spans="1:1" x14ac:dyDescent="0.35">
      <c r="A127" s="5"/>
    </row>
    <row r="128" spans="1:1" x14ac:dyDescent="0.35">
      <c r="A128" s="5"/>
    </row>
    <row r="129" spans="1:1" x14ac:dyDescent="0.35">
      <c r="A129" s="5"/>
    </row>
    <row r="130" spans="1:1" x14ac:dyDescent="0.35">
      <c r="A130" s="5"/>
    </row>
    <row r="131" spans="1:1" x14ac:dyDescent="0.35">
      <c r="A131" s="5"/>
    </row>
    <row r="132" spans="1:1" x14ac:dyDescent="0.35">
      <c r="A132" s="5"/>
    </row>
    <row r="133" spans="1:1" x14ac:dyDescent="0.35">
      <c r="A133" s="5"/>
    </row>
    <row r="134" spans="1:1" x14ac:dyDescent="0.35">
      <c r="A134" s="5"/>
    </row>
    <row r="135" spans="1:1" x14ac:dyDescent="0.35">
      <c r="A135" s="5"/>
    </row>
    <row r="136" spans="1:1" x14ac:dyDescent="0.35">
      <c r="A136" s="5"/>
    </row>
    <row r="137" spans="1:1" x14ac:dyDescent="0.35">
      <c r="A137" s="5"/>
    </row>
    <row r="138" spans="1:1" x14ac:dyDescent="0.35">
      <c r="A138" s="5"/>
    </row>
    <row r="139" spans="1:1" x14ac:dyDescent="0.35">
      <c r="A139" s="5"/>
    </row>
    <row r="140" spans="1:1" x14ac:dyDescent="0.35">
      <c r="A140" s="5"/>
    </row>
    <row r="141" spans="1:1" x14ac:dyDescent="0.35">
      <c r="A141" s="5"/>
    </row>
    <row r="142" spans="1:1" x14ac:dyDescent="0.35">
      <c r="A142" s="5"/>
    </row>
    <row r="143" spans="1:1" x14ac:dyDescent="0.35">
      <c r="A143" s="5"/>
    </row>
    <row r="144" spans="1:1" x14ac:dyDescent="0.35">
      <c r="A144" s="5"/>
    </row>
    <row r="145" spans="1:1" x14ac:dyDescent="0.35">
      <c r="A145" s="5"/>
    </row>
    <row r="146" spans="1:1" x14ac:dyDescent="0.35">
      <c r="A146" s="5"/>
    </row>
    <row r="147" spans="1:1" x14ac:dyDescent="0.35">
      <c r="A147" s="5"/>
    </row>
    <row r="148" spans="1:1" x14ac:dyDescent="0.35">
      <c r="A148" s="5"/>
    </row>
    <row r="149" spans="1:1" x14ac:dyDescent="0.35">
      <c r="A149" s="5"/>
    </row>
    <row r="150" spans="1:1" x14ac:dyDescent="0.35">
      <c r="A150" s="5"/>
    </row>
    <row r="151" spans="1:1" x14ac:dyDescent="0.35">
      <c r="A151" s="5"/>
    </row>
    <row r="152" spans="1:1" x14ac:dyDescent="0.35">
      <c r="A152" s="5"/>
    </row>
    <row r="153" spans="1:1" x14ac:dyDescent="0.35">
      <c r="A153" s="5"/>
    </row>
    <row r="154" spans="1:1" x14ac:dyDescent="0.35">
      <c r="A154" s="5"/>
    </row>
    <row r="155" spans="1:1" x14ac:dyDescent="0.35">
      <c r="A155" s="5"/>
    </row>
    <row r="156" spans="1:1" x14ac:dyDescent="0.35">
      <c r="A156" s="5"/>
    </row>
    <row r="157" spans="1:1" x14ac:dyDescent="0.35">
      <c r="A157" s="5"/>
    </row>
    <row r="158" spans="1:1" x14ac:dyDescent="0.35">
      <c r="A158" s="5"/>
    </row>
    <row r="159" spans="1:1" x14ac:dyDescent="0.35">
      <c r="A159" s="5"/>
    </row>
    <row r="160" spans="1:1" x14ac:dyDescent="0.35">
      <c r="A160" s="5"/>
    </row>
    <row r="161" spans="1:1" x14ac:dyDescent="0.35">
      <c r="A161" s="5"/>
    </row>
    <row r="162" spans="1:1" x14ac:dyDescent="0.35">
      <c r="A162" s="5"/>
    </row>
    <row r="163" spans="1:1" x14ac:dyDescent="0.35">
      <c r="A163" s="5"/>
    </row>
    <row r="164" spans="1:1" x14ac:dyDescent="0.35">
      <c r="A164" s="5"/>
    </row>
    <row r="165" spans="1:1" x14ac:dyDescent="0.35">
      <c r="A165" s="5"/>
    </row>
    <row r="166" spans="1:1" x14ac:dyDescent="0.35">
      <c r="A166" s="5"/>
    </row>
    <row r="167" spans="1:1" x14ac:dyDescent="0.35">
      <c r="A167" s="5"/>
    </row>
    <row r="168" spans="1:1" x14ac:dyDescent="0.35">
      <c r="A168" s="5"/>
    </row>
    <row r="169" spans="1:1" x14ac:dyDescent="0.35">
      <c r="A169" s="5"/>
    </row>
    <row r="170" spans="1:1" x14ac:dyDescent="0.35">
      <c r="A170" s="5"/>
    </row>
    <row r="171" spans="1:1" x14ac:dyDescent="0.35">
      <c r="A171" s="5"/>
    </row>
    <row r="172" spans="1:1" x14ac:dyDescent="0.35">
      <c r="A172" s="5"/>
    </row>
    <row r="173" spans="1:1" x14ac:dyDescent="0.35">
      <c r="A173" s="5"/>
    </row>
    <row r="174" spans="1:1" x14ac:dyDescent="0.35">
      <c r="A174" s="5"/>
    </row>
    <row r="175" spans="1:1" x14ac:dyDescent="0.35">
      <c r="A175" s="5"/>
    </row>
    <row r="176" spans="1:1" x14ac:dyDescent="0.35">
      <c r="A176" s="5"/>
    </row>
    <row r="177" spans="1:1" x14ac:dyDescent="0.35">
      <c r="A177" s="5"/>
    </row>
    <row r="178" spans="1:1" x14ac:dyDescent="0.35">
      <c r="A178" s="5"/>
    </row>
    <row r="179" spans="1:1" x14ac:dyDescent="0.35">
      <c r="A179" s="5"/>
    </row>
    <row r="180" spans="1:1" x14ac:dyDescent="0.35">
      <c r="A180" s="5"/>
    </row>
    <row r="181" spans="1:1" x14ac:dyDescent="0.35">
      <c r="A181" s="5"/>
    </row>
    <row r="182" spans="1:1" x14ac:dyDescent="0.35">
      <c r="A182" s="5"/>
    </row>
    <row r="183" spans="1:1" x14ac:dyDescent="0.35">
      <c r="A183" s="5"/>
    </row>
    <row r="184" spans="1:1" x14ac:dyDescent="0.35">
      <c r="A184" s="5"/>
    </row>
    <row r="185" spans="1:1" x14ac:dyDescent="0.35">
      <c r="A185" s="5"/>
    </row>
    <row r="186" spans="1:1" x14ac:dyDescent="0.35">
      <c r="A186" s="5"/>
    </row>
    <row r="187" spans="1:1" x14ac:dyDescent="0.35">
      <c r="A187" s="5"/>
    </row>
    <row r="188" spans="1:1" x14ac:dyDescent="0.35">
      <c r="A188" s="5"/>
    </row>
    <row r="189" spans="1:1" x14ac:dyDescent="0.35">
      <c r="A189" s="5"/>
    </row>
    <row r="190" spans="1:1" x14ac:dyDescent="0.35">
      <c r="A190" s="5"/>
    </row>
    <row r="191" spans="1:1" x14ac:dyDescent="0.35">
      <c r="A191" s="5"/>
    </row>
    <row r="192" spans="1:1" x14ac:dyDescent="0.35">
      <c r="A192" s="5"/>
    </row>
    <row r="193" spans="1:1" x14ac:dyDescent="0.35">
      <c r="A193" s="5"/>
    </row>
    <row r="194" spans="1:1" x14ac:dyDescent="0.35">
      <c r="A194" s="5"/>
    </row>
    <row r="195" spans="1:1" x14ac:dyDescent="0.35">
      <c r="A195" s="5"/>
    </row>
    <row r="196" spans="1:1" x14ac:dyDescent="0.35">
      <c r="A196" s="5"/>
    </row>
    <row r="197" spans="1:1" x14ac:dyDescent="0.35">
      <c r="A197" s="5"/>
    </row>
    <row r="198" spans="1:1" x14ac:dyDescent="0.35">
      <c r="A198" s="5"/>
    </row>
    <row r="199" spans="1:1" x14ac:dyDescent="0.35">
      <c r="A199" s="5"/>
    </row>
    <row r="200" spans="1:1" x14ac:dyDescent="0.35">
      <c r="A200" s="5"/>
    </row>
    <row r="201" spans="1:1" x14ac:dyDescent="0.35">
      <c r="A201" s="5"/>
    </row>
    <row r="202" spans="1:1" x14ac:dyDescent="0.35">
      <c r="A202" s="5"/>
    </row>
    <row r="203" spans="1:1" x14ac:dyDescent="0.35">
      <c r="A203" s="5"/>
    </row>
    <row r="204" spans="1:1" x14ac:dyDescent="0.35">
      <c r="A204" s="5"/>
    </row>
    <row r="205" spans="1:1" x14ac:dyDescent="0.35">
      <c r="A205" s="5"/>
    </row>
    <row r="206" spans="1:1" x14ac:dyDescent="0.35">
      <c r="A206" s="5"/>
    </row>
    <row r="207" spans="1:1" x14ac:dyDescent="0.35">
      <c r="A207" s="5"/>
    </row>
    <row r="208" spans="1:1" x14ac:dyDescent="0.35">
      <c r="A208" s="5"/>
    </row>
    <row r="209" spans="1:1" x14ac:dyDescent="0.35">
      <c r="A209" s="5"/>
    </row>
    <row r="210" spans="1:1" x14ac:dyDescent="0.35">
      <c r="A210" s="5"/>
    </row>
    <row r="211" spans="1:1" x14ac:dyDescent="0.35">
      <c r="A211" s="5"/>
    </row>
    <row r="212" spans="1:1" x14ac:dyDescent="0.35">
      <c r="A212" s="5"/>
    </row>
    <row r="213" spans="1:1" x14ac:dyDescent="0.35">
      <c r="A213" s="5"/>
    </row>
    <row r="214" spans="1:1" x14ac:dyDescent="0.35">
      <c r="A214" s="5"/>
    </row>
    <row r="215" spans="1:1" x14ac:dyDescent="0.35">
      <c r="A215" s="5"/>
    </row>
    <row r="216" spans="1:1" x14ac:dyDescent="0.35">
      <c r="A216" s="5"/>
    </row>
    <row r="217" spans="1:1" x14ac:dyDescent="0.35">
      <c r="A217" s="5"/>
    </row>
    <row r="218" spans="1:1" x14ac:dyDescent="0.35">
      <c r="A218" s="5"/>
    </row>
    <row r="219" spans="1:1" x14ac:dyDescent="0.35">
      <c r="A219" s="5"/>
    </row>
    <row r="220" spans="1:1" x14ac:dyDescent="0.35">
      <c r="A220" s="5"/>
    </row>
    <row r="221" spans="1:1" x14ac:dyDescent="0.35">
      <c r="A221" s="5"/>
    </row>
    <row r="222" spans="1:1" x14ac:dyDescent="0.35">
      <c r="A222" s="5"/>
    </row>
    <row r="223" spans="1:1" x14ac:dyDescent="0.35">
      <c r="A223" s="5"/>
    </row>
    <row r="224" spans="1:1" x14ac:dyDescent="0.35">
      <c r="A224" s="5"/>
    </row>
    <row r="225" spans="1:1" x14ac:dyDescent="0.35">
      <c r="A225" s="5"/>
    </row>
    <row r="226" spans="1:1" x14ac:dyDescent="0.35">
      <c r="A226" s="5"/>
    </row>
    <row r="227" spans="1:1" x14ac:dyDescent="0.35">
      <c r="A227" s="5"/>
    </row>
    <row r="228" spans="1:1" x14ac:dyDescent="0.35">
      <c r="A228" s="5"/>
    </row>
    <row r="229" spans="1:1" x14ac:dyDescent="0.35">
      <c r="A229" s="5"/>
    </row>
    <row r="230" spans="1:1" x14ac:dyDescent="0.35">
      <c r="A230" s="5"/>
    </row>
    <row r="231" spans="1:1" x14ac:dyDescent="0.35">
      <c r="A231" s="5"/>
    </row>
    <row r="232" spans="1:1" x14ac:dyDescent="0.35">
      <c r="A232" s="5"/>
    </row>
    <row r="233" spans="1:1" x14ac:dyDescent="0.35">
      <c r="A233" s="5"/>
    </row>
    <row r="234" spans="1:1" x14ac:dyDescent="0.35">
      <c r="A234" s="5"/>
    </row>
    <row r="235" spans="1:1" x14ac:dyDescent="0.35">
      <c r="A235" s="5"/>
    </row>
    <row r="236" spans="1:1" x14ac:dyDescent="0.35">
      <c r="A236" s="5"/>
    </row>
    <row r="237" spans="1:1" x14ac:dyDescent="0.35">
      <c r="A237" s="5"/>
    </row>
    <row r="238" spans="1:1" x14ac:dyDescent="0.35">
      <c r="A238" s="5"/>
    </row>
    <row r="239" spans="1:1" x14ac:dyDescent="0.35">
      <c r="A239" s="5"/>
    </row>
    <row r="240" spans="1:1" x14ac:dyDescent="0.35">
      <c r="A240" s="5"/>
    </row>
    <row r="241" spans="1:1" x14ac:dyDescent="0.35">
      <c r="A241" s="5"/>
    </row>
    <row r="242" spans="1:1" x14ac:dyDescent="0.35">
      <c r="A242" s="5"/>
    </row>
    <row r="243" spans="1:1" x14ac:dyDescent="0.35">
      <c r="A243" s="5"/>
    </row>
    <row r="244" spans="1:1" x14ac:dyDescent="0.35">
      <c r="A244" s="5"/>
    </row>
    <row r="245" spans="1:1" x14ac:dyDescent="0.35">
      <c r="A245" s="5"/>
    </row>
    <row r="246" spans="1:1" x14ac:dyDescent="0.35">
      <c r="A246" s="5"/>
    </row>
    <row r="247" spans="1:1" x14ac:dyDescent="0.35">
      <c r="A247" s="5"/>
    </row>
    <row r="248" spans="1:1" x14ac:dyDescent="0.35">
      <c r="A248" s="5"/>
    </row>
    <row r="249" spans="1:1" x14ac:dyDescent="0.35">
      <c r="A249" s="5"/>
    </row>
    <row r="250" spans="1:1" x14ac:dyDescent="0.35">
      <c r="A250" s="5"/>
    </row>
    <row r="251" spans="1:1" x14ac:dyDescent="0.35">
      <c r="A251" s="5"/>
    </row>
    <row r="252" spans="1:1" x14ac:dyDescent="0.35">
      <c r="A252" s="5"/>
    </row>
    <row r="253" spans="1:1" x14ac:dyDescent="0.35">
      <c r="A253" s="5"/>
    </row>
    <row r="254" spans="1:1" x14ac:dyDescent="0.35">
      <c r="A254" s="5"/>
    </row>
    <row r="255" spans="1:1" x14ac:dyDescent="0.35">
      <c r="A255" s="5"/>
    </row>
    <row r="256" spans="1:1" x14ac:dyDescent="0.35">
      <c r="A256" s="5"/>
    </row>
    <row r="257" spans="1:1" x14ac:dyDescent="0.35">
      <c r="A257" s="5"/>
    </row>
    <row r="258" spans="1:1" x14ac:dyDescent="0.35">
      <c r="A258" s="5"/>
    </row>
    <row r="259" spans="1:1" x14ac:dyDescent="0.35">
      <c r="A259" s="5"/>
    </row>
    <row r="260" spans="1:1" x14ac:dyDescent="0.35">
      <c r="A260" s="5"/>
    </row>
    <row r="261" spans="1:1" x14ac:dyDescent="0.35">
      <c r="A261" s="5"/>
    </row>
    <row r="262" spans="1:1" x14ac:dyDescent="0.35">
      <c r="A262" s="5"/>
    </row>
    <row r="263" spans="1:1" x14ac:dyDescent="0.35">
      <c r="A263" s="5"/>
    </row>
    <row r="264" spans="1:1" x14ac:dyDescent="0.35">
      <c r="A264" s="5"/>
    </row>
    <row r="265" spans="1:1" x14ac:dyDescent="0.35">
      <c r="A265" s="5"/>
    </row>
    <row r="266" spans="1:1" x14ac:dyDescent="0.35">
      <c r="A266" s="5"/>
    </row>
    <row r="267" spans="1:1" x14ac:dyDescent="0.35">
      <c r="A267" s="5"/>
    </row>
    <row r="268" spans="1:1" x14ac:dyDescent="0.35">
      <c r="A268" s="5"/>
    </row>
    <row r="269" spans="1:1" x14ac:dyDescent="0.35">
      <c r="A269" s="5"/>
    </row>
    <row r="270" spans="1:1" x14ac:dyDescent="0.35">
      <c r="A270" s="5"/>
    </row>
    <row r="271" spans="1:1" x14ac:dyDescent="0.35">
      <c r="A271" s="5"/>
    </row>
    <row r="272" spans="1:1" x14ac:dyDescent="0.35">
      <c r="A272" s="5"/>
    </row>
    <row r="273" spans="1:1" x14ac:dyDescent="0.35">
      <c r="A273" s="5"/>
    </row>
    <row r="274" spans="1:1" x14ac:dyDescent="0.35">
      <c r="A274" s="5"/>
    </row>
    <row r="275" spans="1:1" x14ac:dyDescent="0.35">
      <c r="A275" s="5"/>
    </row>
    <row r="276" spans="1:1" x14ac:dyDescent="0.35">
      <c r="A276" s="5"/>
    </row>
    <row r="277" spans="1:1" x14ac:dyDescent="0.35">
      <c r="A277" s="5"/>
    </row>
    <row r="278" spans="1:1" x14ac:dyDescent="0.35">
      <c r="A278" s="5"/>
    </row>
    <row r="279" spans="1:1" x14ac:dyDescent="0.35">
      <c r="A279" s="5"/>
    </row>
    <row r="280" spans="1:1" x14ac:dyDescent="0.35">
      <c r="A280" s="5"/>
    </row>
    <row r="281" spans="1:1" x14ac:dyDescent="0.35">
      <c r="A281" s="5"/>
    </row>
    <row r="282" spans="1:1" x14ac:dyDescent="0.35">
      <c r="A282" s="5"/>
    </row>
    <row r="283" spans="1:1" x14ac:dyDescent="0.35">
      <c r="A283" s="5"/>
    </row>
    <row r="284" spans="1:1" x14ac:dyDescent="0.35">
      <c r="A284" s="5"/>
    </row>
    <row r="285" spans="1:1" x14ac:dyDescent="0.35">
      <c r="A285" s="5"/>
    </row>
    <row r="286" spans="1:1" x14ac:dyDescent="0.35">
      <c r="A286" s="5"/>
    </row>
    <row r="287" spans="1:1" x14ac:dyDescent="0.35">
      <c r="A287" s="5"/>
    </row>
    <row r="288" spans="1:1" x14ac:dyDescent="0.35">
      <c r="A288" s="5"/>
    </row>
    <row r="289" spans="1:1" x14ac:dyDescent="0.35">
      <c r="A289" s="5"/>
    </row>
    <row r="290" spans="1:1" x14ac:dyDescent="0.35">
      <c r="A290" s="5"/>
    </row>
    <row r="291" spans="1:1" x14ac:dyDescent="0.35">
      <c r="A291" s="5"/>
    </row>
    <row r="292" spans="1:1" x14ac:dyDescent="0.35">
      <c r="A292" s="5"/>
    </row>
    <row r="293" spans="1:1" x14ac:dyDescent="0.35">
      <c r="A293" s="5"/>
    </row>
    <row r="294" spans="1:1" x14ac:dyDescent="0.35">
      <c r="A294" s="5"/>
    </row>
    <row r="295" spans="1:1" x14ac:dyDescent="0.35">
      <c r="A295" s="5"/>
    </row>
    <row r="296" spans="1:1" x14ac:dyDescent="0.35">
      <c r="A296" s="5"/>
    </row>
    <row r="297" spans="1:1" x14ac:dyDescent="0.35">
      <c r="A297" s="5"/>
    </row>
    <row r="298" spans="1:1" x14ac:dyDescent="0.35">
      <c r="A298" s="5"/>
    </row>
    <row r="299" spans="1:1" x14ac:dyDescent="0.35">
      <c r="A299" s="5"/>
    </row>
    <row r="300" spans="1:1" x14ac:dyDescent="0.35">
      <c r="A300" s="5"/>
    </row>
    <row r="301" spans="1:1" x14ac:dyDescent="0.35">
      <c r="A301" s="5"/>
    </row>
    <row r="302" spans="1:1" x14ac:dyDescent="0.35">
      <c r="A302" s="5"/>
    </row>
    <row r="303" spans="1:1" x14ac:dyDescent="0.35">
      <c r="A303" s="5"/>
    </row>
    <row r="304" spans="1:1" x14ac:dyDescent="0.35">
      <c r="A304" s="5"/>
    </row>
    <row r="305" spans="1:1" x14ac:dyDescent="0.35">
      <c r="A305" s="5"/>
    </row>
    <row r="306" spans="1:1" x14ac:dyDescent="0.35">
      <c r="A306" s="5"/>
    </row>
    <row r="307" spans="1:1" x14ac:dyDescent="0.35">
      <c r="A307" s="5"/>
    </row>
    <row r="308" spans="1:1" x14ac:dyDescent="0.35">
      <c r="A308" s="5"/>
    </row>
    <row r="309" spans="1:1" x14ac:dyDescent="0.35">
      <c r="A309" s="5"/>
    </row>
    <row r="310" spans="1:1" x14ac:dyDescent="0.35">
      <c r="A310" s="5"/>
    </row>
    <row r="311" spans="1:1" x14ac:dyDescent="0.35">
      <c r="A311" s="5"/>
    </row>
    <row r="312" spans="1:1" x14ac:dyDescent="0.35">
      <c r="A312" s="5"/>
    </row>
    <row r="313" spans="1:1" x14ac:dyDescent="0.35">
      <c r="A313" s="5"/>
    </row>
    <row r="314" spans="1:1" x14ac:dyDescent="0.35">
      <c r="A314" s="5"/>
    </row>
    <row r="315" spans="1:1" x14ac:dyDescent="0.35">
      <c r="A315" s="5"/>
    </row>
    <row r="316" spans="1:1" x14ac:dyDescent="0.35">
      <c r="A316" s="5"/>
    </row>
    <row r="317" spans="1:1" x14ac:dyDescent="0.35">
      <c r="A317" s="5"/>
    </row>
    <row r="318" spans="1:1" x14ac:dyDescent="0.35">
      <c r="A318" s="5"/>
    </row>
    <row r="319" spans="1:1" x14ac:dyDescent="0.35">
      <c r="A319" s="5"/>
    </row>
    <row r="320" spans="1:1" x14ac:dyDescent="0.35">
      <c r="A320" s="5"/>
    </row>
    <row r="321" spans="1:1" x14ac:dyDescent="0.35">
      <c r="A321" s="5"/>
    </row>
    <row r="322" spans="1:1" x14ac:dyDescent="0.35">
      <c r="A322" s="5"/>
    </row>
    <row r="323" spans="1:1" x14ac:dyDescent="0.35">
      <c r="A323" s="5"/>
    </row>
    <row r="324" spans="1:1" x14ac:dyDescent="0.35">
      <c r="A324" s="5"/>
    </row>
    <row r="325" spans="1:1" x14ac:dyDescent="0.35">
      <c r="A325" s="5"/>
    </row>
    <row r="326" spans="1:1" x14ac:dyDescent="0.35">
      <c r="A326" s="5"/>
    </row>
    <row r="327" spans="1:1" x14ac:dyDescent="0.35">
      <c r="A327" s="5"/>
    </row>
    <row r="328" spans="1:1" x14ac:dyDescent="0.35">
      <c r="A328" s="5"/>
    </row>
    <row r="329" spans="1:1" x14ac:dyDescent="0.35">
      <c r="A329" s="5"/>
    </row>
    <row r="330" spans="1:1" x14ac:dyDescent="0.35">
      <c r="A330" s="5"/>
    </row>
    <row r="331" spans="1:1" x14ac:dyDescent="0.35">
      <c r="A331" s="5"/>
    </row>
    <row r="332" spans="1:1" x14ac:dyDescent="0.35">
      <c r="A332" s="5"/>
    </row>
    <row r="333" spans="1:1" x14ac:dyDescent="0.35">
      <c r="A333" s="5"/>
    </row>
    <row r="334" spans="1:1" x14ac:dyDescent="0.35">
      <c r="A334" s="5"/>
    </row>
    <row r="335" spans="1:1" x14ac:dyDescent="0.35">
      <c r="A335" s="5"/>
    </row>
    <row r="336" spans="1:1" x14ac:dyDescent="0.35">
      <c r="A336" s="5"/>
    </row>
    <row r="337" spans="1:1" x14ac:dyDescent="0.35">
      <c r="A337" s="5"/>
    </row>
    <row r="338" spans="1:1" x14ac:dyDescent="0.35">
      <c r="A338" s="5"/>
    </row>
    <row r="339" spans="1:1" x14ac:dyDescent="0.35">
      <c r="A339" s="5"/>
    </row>
    <row r="340" spans="1:1" x14ac:dyDescent="0.35">
      <c r="A340" s="5"/>
    </row>
    <row r="341" spans="1:1" x14ac:dyDescent="0.35">
      <c r="A341" s="5"/>
    </row>
    <row r="342" spans="1:1" x14ac:dyDescent="0.35">
      <c r="A342" s="5"/>
    </row>
    <row r="343" spans="1:1" x14ac:dyDescent="0.35">
      <c r="A343" s="5"/>
    </row>
    <row r="344" spans="1:1" x14ac:dyDescent="0.35">
      <c r="A344" s="5"/>
    </row>
    <row r="345" spans="1:1" x14ac:dyDescent="0.35">
      <c r="A345" s="5"/>
    </row>
    <row r="346" spans="1:1" x14ac:dyDescent="0.35">
      <c r="A346" s="5"/>
    </row>
    <row r="347" spans="1:1" x14ac:dyDescent="0.35">
      <c r="A347" s="5"/>
    </row>
    <row r="348" spans="1:1" x14ac:dyDescent="0.35">
      <c r="A348" s="5"/>
    </row>
    <row r="349" spans="1:1" x14ac:dyDescent="0.35">
      <c r="A349" s="5"/>
    </row>
    <row r="350" spans="1:1" x14ac:dyDescent="0.35">
      <c r="A350" s="5"/>
    </row>
    <row r="351" spans="1:1" x14ac:dyDescent="0.35">
      <c r="A351" s="5"/>
    </row>
    <row r="352" spans="1:1" x14ac:dyDescent="0.35">
      <c r="A352" s="5"/>
    </row>
    <row r="353" spans="1:1" x14ac:dyDescent="0.35">
      <c r="A353" s="5"/>
    </row>
    <row r="354" spans="1:1" x14ac:dyDescent="0.35">
      <c r="A354" s="5"/>
    </row>
    <row r="355" spans="1:1" x14ac:dyDescent="0.35">
      <c r="A355" s="5"/>
    </row>
    <row r="356" spans="1:1" x14ac:dyDescent="0.35">
      <c r="A356" s="5"/>
    </row>
    <row r="357" spans="1:1" x14ac:dyDescent="0.35">
      <c r="A357" s="5"/>
    </row>
    <row r="358" spans="1:1" x14ac:dyDescent="0.35">
      <c r="A358" s="5"/>
    </row>
    <row r="359" spans="1:1" x14ac:dyDescent="0.35">
      <c r="A359" s="5"/>
    </row>
    <row r="360" spans="1:1" x14ac:dyDescent="0.35">
      <c r="A360" s="5"/>
    </row>
    <row r="361" spans="1:1" x14ac:dyDescent="0.35">
      <c r="A361" s="5"/>
    </row>
    <row r="362" spans="1:1" x14ac:dyDescent="0.35">
      <c r="A362" s="5"/>
    </row>
    <row r="363" spans="1:1" x14ac:dyDescent="0.35">
      <c r="A363" s="5"/>
    </row>
    <row r="364" spans="1:1" x14ac:dyDescent="0.35">
      <c r="A364" s="5"/>
    </row>
    <row r="365" spans="1:1" x14ac:dyDescent="0.35">
      <c r="A365" s="5"/>
    </row>
    <row r="366" spans="1:1" x14ac:dyDescent="0.35">
      <c r="A366" s="5"/>
    </row>
    <row r="367" spans="1:1" x14ac:dyDescent="0.35">
      <c r="A367" s="5"/>
    </row>
    <row r="368" spans="1:1" x14ac:dyDescent="0.35">
      <c r="A368" s="5"/>
    </row>
    <row r="369" spans="1:1" x14ac:dyDescent="0.35">
      <c r="A369" s="5"/>
    </row>
    <row r="370" spans="1:1" x14ac:dyDescent="0.35">
      <c r="A370" s="5"/>
    </row>
    <row r="371" spans="1:1" x14ac:dyDescent="0.35">
      <c r="A371" s="5"/>
    </row>
    <row r="372" spans="1:1" x14ac:dyDescent="0.35">
      <c r="A372" s="5"/>
    </row>
    <row r="373" spans="1:1" x14ac:dyDescent="0.35">
      <c r="A373" s="5"/>
    </row>
    <row r="374" spans="1:1" x14ac:dyDescent="0.35">
      <c r="A374" s="5"/>
    </row>
    <row r="375" spans="1:1" x14ac:dyDescent="0.35">
      <c r="A375" s="5"/>
    </row>
    <row r="376" spans="1:1" x14ac:dyDescent="0.35">
      <c r="A376" s="5"/>
    </row>
    <row r="377" spans="1:1" x14ac:dyDescent="0.35">
      <c r="A377" s="5"/>
    </row>
    <row r="378" spans="1:1" x14ac:dyDescent="0.35">
      <c r="A378" s="5"/>
    </row>
    <row r="379" spans="1:1" x14ac:dyDescent="0.35">
      <c r="A379" s="5"/>
    </row>
    <row r="380" spans="1:1" x14ac:dyDescent="0.35">
      <c r="A380" s="5"/>
    </row>
    <row r="381" spans="1:1" x14ac:dyDescent="0.35">
      <c r="A381" s="5"/>
    </row>
    <row r="382" spans="1:1" x14ac:dyDescent="0.35">
      <c r="A382" s="5"/>
    </row>
    <row r="383" spans="1:1" x14ac:dyDescent="0.35">
      <c r="A383" s="5"/>
    </row>
    <row r="384" spans="1:1" x14ac:dyDescent="0.35">
      <c r="A384" s="5"/>
    </row>
    <row r="385" spans="1:1" x14ac:dyDescent="0.35">
      <c r="A385" s="5"/>
    </row>
    <row r="386" spans="1:1" x14ac:dyDescent="0.35">
      <c r="A386" s="5"/>
    </row>
    <row r="387" spans="1:1" x14ac:dyDescent="0.35">
      <c r="A387" s="5"/>
    </row>
    <row r="388" spans="1:1" x14ac:dyDescent="0.35">
      <c r="A388" s="5"/>
    </row>
    <row r="389" spans="1:1" x14ac:dyDescent="0.35">
      <c r="A389" s="5"/>
    </row>
    <row r="390" spans="1:1" x14ac:dyDescent="0.35">
      <c r="A390" s="5"/>
    </row>
    <row r="391" spans="1:1" x14ac:dyDescent="0.35">
      <c r="A391" s="5"/>
    </row>
    <row r="392" spans="1:1" x14ac:dyDescent="0.35">
      <c r="A392" s="5"/>
    </row>
    <row r="393" spans="1:1" x14ac:dyDescent="0.35">
      <c r="A393" s="5"/>
    </row>
    <row r="394" spans="1:1" x14ac:dyDescent="0.35">
      <c r="A394" s="5"/>
    </row>
    <row r="395" spans="1:1" x14ac:dyDescent="0.35">
      <c r="A395" s="5"/>
    </row>
    <row r="396" spans="1:1" x14ac:dyDescent="0.35">
      <c r="A396" s="5"/>
    </row>
    <row r="397" spans="1:1" x14ac:dyDescent="0.35">
      <c r="A397" s="5"/>
    </row>
    <row r="398" spans="1:1" x14ac:dyDescent="0.35">
      <c r="A398" s="5"/>
    </row>
    <row r="399" spans="1:1" x14ac:dyDescent="0.35">
      <c r="A399" s="5"/>
    </row>
    <row r="400" spans="1:1" x14ac:dyDescent="0.35">
      <c r="A400" s="5"/>
    </row>
    <row r="401" spans="1:1" x14ac:dyDescent="0.35">
      <c r="A401" s="5"/>
    </row>
    <row r="402" spans="1:1" x14ac:dyDescent="0.35">
      <c r="A402" s="5"/>
    </row>
    <row r="403" spans="1:1" x14ac:dyDescent="0.35">
      <c r="A403" s="5"/>
    </row>
    <row r="404" spans="1:1" x14ac:dyDescent="0.35">
      <c r="A404" s="5"/>
    </row>
    <row r="405" spans="1:1" x14ac:dyDescent="0.35">
      <c r="A405" s="5"/>
    </row>
    <row r="406" spans="1:1" x14ac:dyDescent="0.35">
      <c r="A406" s="5"/>
    </row>
    <row r="407" spans="1:1" x14ac:dyDescent="0.35">
      <c r="A407" s="5"/>
    </row>
    <row r="408" spans="1:1" x14ac:dyDescent="0.35">
      <c r="A408" s="5"/>
    </row>
    <row r="409" spans="1:1" x14ac:dyDescent="0.35">
      <c r="A409" s="5"/>
    </row>
    <row r="410" spans="1:1" x14ac:dyDescent="0.35">
      <c r="A410" s="5"/>
    </row>
    <row r="411" spans="1:1" x14ac:dyDescent="0.35">
      <c r="A411" s="5"/>
    </row>
    <row r="412" spans="1:1" x14ac:dyDescent="0.35">
      <c r="A412" s="5"/>
    </row>
    <row r="413" spans="1:1" x14ac:dyDescent="0.35">
      <c r="A413" s="5"/>
    </row>
    <row r="414" spans="1:1" x14ac:dyDescent="0.35">
      <c r="A414" s="5"/>
    </row>
    <row r="415" spans="1:1" x14ac:dyDescent="0.35">
      <c r="A415" s="5"/>
    </row>
    <row r="416" spans="1:1" x14ac:dyDescent="0.35">
      <c r="A416" s="5"/>
    </row>
    <row r="417" spans="1:1" x14ac:dyDescent="0.35">
      <c r="A417" s="5"/>
    </row>
    <row r="418" spans="1:1" x14ac:dyDescent="0.35">
      <c r="A418" s="5"/>
    </row>
    <row r="419" spans="1:1" x14ac:dyDescent="0.35">
      <c r="A419" s="5"/>
    </row>
    <row r="420" spans="1:1" x14ac:dyDescent="0.35">
      <c r="A420" s="5"/>
    </row>
    <row r="421" spans="1:1" x14ac:dyDescent="0.35">
      <c r="A421" s="5"/>
    </row>
    <row r="422" spans="1:1" x14ac:dyDescent="0.35">
      <c r="A422" s="5"/>
    </row>
    <row r="423" spans="1:1" x14ac:dyDescent="0.35">
      <c r="A423" s="5"/>
    </row>
    <row r="424" spans="1:1" x14ac:dyDescent="0.35">
      <c r="A424" s="5"/>
    </row>
    <row r="425" spans="1:1" x14ac:dyDescent="0.35">
      <c r="A425" s="5"/>
    </row>
    <row r="426" spans="1:1" x14ac:dyDescent="0.35">
      <c r="A426" s="5"/>
    </row>
    <row r="427" spans="1:1" x14ac:dyDescent="0.35">
      <c r="A427" s="5"/>
    </row>
    <row r="428" spans="1:1" x14ac:dyDescent="0.35">
      <c r="A428" s="5"/>
    </row>
    <row r="429" spans="1:1" x14ac:dyDescent="0.35">
      <c r="A429" s="5"/>
    </row>
    <row r="430" spans="1:1" x14ac:dyDescent="0.35">
      <c r="A430" s="5"/>
    </row>
    <row r="431" spans="1:1" x14ac:dyDescent="0.35">
      <c r="A431" s="5"/>
    </row>
    <row r="432" spans="1:1" x14ac:dyDescent="0.35">
      <c r="A432" s="5"/>
    </row>
    <row r="433" spans="1:1" x14ac:dyDescent="0.35">
      <c r="A433" s="5"/>
    </row>
    <row r="434" spans="1:1" x14ac:dyDescent="0.35">
      <c r="A434" s="5"/>
    </row>
    <row r="435" spans="1:1" x14ac:dyDescent="0.35">
      <c r="A435" s="5"/>
    </row>
    <row r="436" spans="1:1" x14ac:dyDescent="0.35">
      <c r="A436" s="5"/>
    </row>
    <row r="437" spans="1:1" x14ac:dyDescent="0.35">
      <c r="A437" s="5"/>
    </row>
    <row r="438" spans="1:1" x14ac:dyDescent="0.35">
      <c r="A438" s="5"/>
    </row>
    <row r="439" spans="1:1" x14ac:dyDescent="0.35">
      <c r="A439" s="5"/>
    </row>
    <row r="440" spans="1:1" x14ac:dyDescent="0.35">
      <c r="A440" s="5"/>
    </row>
    <row r="441" spans="1:1" x14ac:dyDescent="0.35">
      <c r="A441" s="5"/>
    </row>
    <row r="442" spans="1:1" x14ac:dyDescent="0.35">
      <c r="A442" s="5"/>
    </row>
    <row r="443" spans="1:1" x14ac:dyDescent="0.35">
      <c r="A443" s="5"/>
    </row>
    <row r="444" spans="1:1" x14ac:dyDescent="0.35">
      <c r="A444" s="5"/>
    </row>
    <row r="445" spans="1:1" x14ac:dyDescent="0.35">
      <c r="A445" s="5"/>
    </row>
    <row r="446" spans="1:1" x14ac:dyDescent="0.35">
      <c r="A446" s="5"/>
    </row>
    <row r="447" spans="1:1" x14ac:dyDescent="0.35">
      <c r="A447" s="5"/>
    </row>
    <row r="448" spans="1:1" x14ac:dyDescent="0.35">
      <c r="A448" s="5"/>
    </row>
    <row r="449" spans="1:1" x14ac:dyDescent="0.35">
      <c r="A449" s="5"/>
    </row>
    <row r="450" spans="1:1" x14ac:dyDescent="0.35">
      <c r="A450" s="5"/>
    </row>
    <row r="451" spans="1:1" x14ac:dyDescent="0.35">
      <c r="A451" s="5"/>
    </row>
    <row r="452" spans="1:1" x14ac:dyDescent="0.35">
      <c r="A452" s="5"/>
    </row>
    <row r="453" spans="1:1" x14ac:dyDescent="0.35">
      <c r="A453" s="5"/>
    </row>
    <row r="454" spans="1:1" x14ac:dyDescent="0.35">
      <c r="A454" s="5"/>
    </row>
    <row r="455" spans="1:1" x14ac:dyDescent="0.35">
      <c r="A455" s="5"/>
    </row>
    <row r="456" spans="1:1" x14ac:dyDescent="0.35">
      <c r="A456" s="5"/>
    </row>
    <row r="457" spans="1:1" x14ac:dyDescent="0.35">
      <c r="A457" s="5"/>
    </row>
    <row r="458" spans="1:1" x14ac:dyDescent="0.35">
      <c r="A458" s="5"/>
    </row>
    <row r="459" spans="1:1" x14ac:dyDescent="0.35">
      <c r="A459" s="5"/>
    </row>
    <row r="460" spans="1:1" x14ac:dyDescent="0.35">
      <c r="A460" s="5"/>
    </row>
    <row r="461" spans="1:1" x14ac:dyDescent="0.35">
      <c r="A461" s="5"/>
    </row>
    <row r="462" spans="1:1" x14ac:dyDescent="0.35">
      <c r="A462" s="5"/>
    </row>
    <row r="463" spans="1:1" x14ac:dyDescent="0.35">
      <c r="A463" s="5"/>
    </row>
    <row r="464" spans="1:1" x14ac:dyDescent="0.35">
      <c r="A464" s="5"/>
    </row>
    <row r="465" spans="1:1" x14ac:dyDescent="0.35">
      <c r="A465" s="5"/>
    </row>
    <row r="466" spans="1:1" x14ac:dyDescent="0.35">
      <c r="A466" s="5"/>
    </row>
    <row r="467" spans="1:1" x14ac:dyDescent="0.35">
      <c r="A467" s="5"/>
    </row>
    <row r="468" spans="1:1" x14ac:dyDescent="0.35">
      <c r="A468" s="5"/>
    </row>
    <row r="469" spans="1:1" x14ac:dyDescent="0.35">
      <c r="A469" s="5"/>
    </row>
    <row r="470" spans="1:1" x14ac:dyDescent="0.35">
      <c r="A470" s="5"/>
    </row>
    <row r="471" spans="1:1" x14ac:dyDescent="0.35">
      <c r="A471" s="5"/>
    </row>
    <row r="472" spans="1:1" x14ac:dyDescent="0.35">
      <c r="A472" s="5"/>
    </row>
    <row r="473" spans="1:1" x14ac:dyDescent="0.35">
      <c r="A473" s="5"/>
    </row>
    <row r="474" spans="1:1" x14ac:dyDescent="0.35">
      <c r="A474" s="5"/>
    </row>
    <row r="475" spans="1:1" x14ac:dyDescent="0.35">
      <c r="A475" s="5"/>
    </row>
    <row r="476" spans="1:1" x14ac:dyDescent="0.35">
      <c r="A476" s="5"/>
    </row>
    <row r="477" spans="1:1" x14ac:dyDescent="0.35">
      <c r="A477" s="5"/>
    </row>
    <row r="478" spans="1:1" x14ac:dyDescent="0.35">
      <c r="A478" s="5"/>
    </row>
    <row r="479" spans="1:1" x14ac:dyDescent="0.35">
      <c r="A479" s="5"/>
    </row>
    <row r="480" spans="1:1" x14ac:dyDescent="0.35">
      <c r="A480" s="5"/>
    </row>
    <row r="481" spans="1:1" x14ac:dyDescent="0.35">
      <c r="A481" s="5"/>
    </row>
    <row r="482" spans="1:1" x14ac:dyDescent="0.35">
      <c r="A482" s="5"/>
    </row>
    <row r="483" spans="1:1" x14ac:dyDescent="0.35">
      <c r="A483" s="5"/>
    </row>
    <row r="484" spans="1:1" x14ac:dyDescent="0.35">
      <c r="A484" s="5"/>
    </row>
    <row r="485" spans="1:1" x14ac:dyDescent="0.35">
      <c r="A485" s="5"/>
    </row>
    <row r="486" spans="1:1" x14ac:dyDescent="0.35">
      <c r="A486" s="5"/>
    </row>
    <row r="487" spans="1:1" x14ac:dyDescent="0.35">
      <c r="A487" s="5"/>
    </row>
    <row r="488" spans="1:1" x14ac:dyDescent="0.35">
      <c r="A488" s="5"/>
    </row>
    <row r="489" spans="1:1" x14ac:dyDescent="0.35">
      <c r="A489" s="5"/>
    </row>
    <row r="490" spans="1:1" x14ac:dyDescent="0.35">
      <c r="A490" s="5"/>
    </row>
    <row r="491" spans="1:1" x14ac:dyDescent="0.35">
      <c r="A491" s="5"/>
    </row>
    <row r="492" spans="1:1" x14ac:dyDescent="0.35">
      <c r="A492" s="5"/>
    </row>
    <row r="493" spans="1:1" x14ac:dyDescent="0.35">
      <c r="A493" s="5"/>
    </row>
    <row r="494" spans="1:1" x14ac:dyDescent="0.35">
      <c r="A494" s="5"/>
    </row>
    <row r="495" spans="1:1" x14ac:dyDescent="0.35">
      <c r="A495" s="5"/>
    </row>
    <row r="496" spans="1:1" x14ac:dyDescent="0.35">
      <c r="A496" s="5"/>
    </row>
    <row r="497" spans="1:1" x14ac:dyDescent="0.35">
      <c r="A497" s="5"/>
    </row>
    <row r="498" spans="1:1" x14ac:dyDescent="0.35">
      <c r="A498" s="5"/>
    </row>
    <row r="499" spans="1:1" x14ac:dyDescent="0.35">
      <c r="A499" s="5"/>
    </row>
    <row r="500" spans="1:1" x14ac:dyDescent="0.35">
      <c r="A500" s="5"/>
    </row>
    <row r="501" spans="1:1" x14ac:dyDescent="0.35">
      <c r="A501" s="5"/>
    </row>
    <row r="502" spans="1:1" x14ac:dyDescent="0.35">
      <c r="A502" s="5"/>
    </row>
    <row r="503" spans="1:1" x14ac:dyDescent="0.35">
      <c r="A503" s="5"/>
    </row>
    <row r="504" spans="1:1" x14ac:dyDescent="0.35">
      <c r="A504" s="5"/>
    </row>
    <row r="505" spans="1:1" x14ac:dyDescent="0.35">
      <c r="A505" s="5"/>
    </row>
    <row r="506" spans="1:1" x14ac:dyDescent="0.35">
      <c r="A506" s="5"/>
    </row>
    <row r="507" spans="1:1" x14ac:dyDescent="0.35">
      <c r="A507" s="5"/>
    </row>
    <row r="508" spans="1:1" x14ac:dyDescent="0.35">
      <c r="A508" s="5"/>
    </row>
    <row r="509" spans="1:1" x14ac:dyDescent="0.35">
      <c r="A509" s="5"/>
    </row>
    <row r="510" spans="1:1" x14ac:dyDescent="0.35">
      <c r="A510" s="5"/>
    </row>
    <row r="511" spans="1:1" x14ac:dyDescent="0.35">
      <c r="A511" s="5"/>
    </row>
    <row r="512" spans="1:1" x14ac:dyDescent="0.35">
      <c r="A512" s="5"/>
    </row>
    <row r="513" spans="1:1" x14ac:dyDescent="0.35">
      <c r="A513" s="5"/>
    </row>
    <row r="514" spans="1:1" x14ac:dyDescent="0.35">
      <c r="A514" s="5"/>
    </row>
    <row r="515" spans="1:1" x14ac:dyDescent="0.35">
      <c r="A515" s="5"/>
    </row>
    <row r="516" spans="1:1" x14ac:dyDescent="0.35">
      <c r="A516" s="5"/>
    </row>
    <row r="517" spans="1:1" x14ac:dyDescent="0.35">
      <c r="A517" s="5"/>
    </row>
    <row r="518" spans="1:1" x14ac:dyDescent="0.35">
      <c r="A518" s="5"/>
    </row>
    <row r="519" spans="1:1" x14ac:dyDescent="0.35">
      <c r="A519" s="5"/>
    </row>
    <row r="520" spans="1:1" x14ac:dyDescent="0.35">
      <c r="A520" s="5"/>
    </row>
  </sheetData>
  <sortState xmlns:xlrd2="http://schemas.microsoft.com/office/spreadsheetml/2017/richdata2" ref="G82:G388">
    <sortCondition ref="G82"/>
  </sortState>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Instrucciones</vt:lpstr>
      <vt:lpstr>Formulario</vt:lpstr>
      <vt:lpstr>valida-ci</vt:lpstr>
      <vt:lpstr>BDD</vt:lpstr>
      <vt:lpstr>BD</vt:lpstr>
      <vt:lpstr>op_1_19</vt:lpstr>
      <vt:lpstr>op_1_26</vt:lpstr>
      <vt:lpstr>op_2_30</vt:lpstr>
      <vt:lpstr>op_41_01</vt:lpstr>
      <vt:lpstr>op_44_01</vt:lpstr>
      <vt:lpstr>op_62_01</vt:lpstr>
      <vt:lpstr>op_7_04</vt:lpstr>
    </vt:vector>
  </TitlesOfParts>
  <Manager>DCH</Manager>
  <Company>AnalitikaCorp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Arriendo Seguro</dc:title>
  <dc:subject>Análisis de Capacidad de Pago de Arriendo</dc:subject>
  <dc:creator>AnalitikaCorp;DCH</dc:creator>
  <cp:keywords>AS; Análisis; Productos</cp:keywords>
  <dc:description>Versión 5.0.4</dc:description>
  <cp:lastModifiedBy>Diego F Rosero</cp:lastModifiedBy>
  <cp:lastPrinted>2021-03-19T23:34:41Z</cp:lastPrinted>
  <dcterms:created xsi:type="dcterms:W3CDTF">2017-04-27T02:39:26Z</dcterms:created>
  <dcterms:modified xsi:type="dcterms:W3CDTF">2023-05-29T13:28:31Z</dcterms:modified>
  <cp:category>Análisis</cp:category>
  <cp:version>5.0.4</cp:version>
</cp:coreProperties>
</file>